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JANSPORT PROJEKT\HošekO\"/>
    </mc:Choice>
  </mc:AlternateContent>
  <xr:revisionPtr revIDLastSave="0" documentId="13_ncr:1_{B32C72BB-ABCD-4046-9060-8256C8673B5D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VN01 00 Naklady" sheetId="12" r:id="rId4"/>
    <sheet name="SO01 001 Pol" sheetId="13" r:id="rId5"/>
    <sheet name="SO01 0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'OVN01 00 Naklady'!$1:$7</definedName>
    <definedName name="_xlnm.Print_Titles" localSheetId="4">'SO01 001 Pol'!$1:$7</definedName>
    <definedName name="_xlnm.Print_Titles" localSheetId="5">'SO01 002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'OVN01 00 Naklady'!$A$1:$X$26</definedName>
    <definedName name="_xlnm.Print_Area" localSheetId="4">'SO01 001 Pol'!$A$1:$X$275</definedName>
    <definedName name="_xlnm.Print_Area" localSheetId="5">'SO01 002 Pol'!$A$1:$X$86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4" l="1"/>
  <c r="I9" i="14"/>
  <c r="K9" i="14"/>
  <c r="M9" i="14"/>
  <c r="O9" i="14"/>
  <c r="Q9" i="14"/>
  <c r="V9" i="14"/>
  <c r="G11" i="14"/>
  <c r="M11" i="14" s="1"/>
  <c r="I11" i="14"/>
  <c r="K11" i="14"/>
  <c r="O11" i="14"/>
  <c r="Q11" i="14"/>
  <c r="V11" i="14"/>
  <c r="G13" i="14"/>
  <c r="I13" i="14"/>
  <c r="K13" i="14"/>
  <c r="O13" i="14"/>
  <c r="Q13" i="14"/>
  <c r="V13" i="14"/>
  <c r="G15" i="14"/>
  <c r="M15" i="14" s="1"/>
  <c r="I15" i="14"/>
  <c r="K15" i="14"/>
  <c r="O15" i="14"/>
  <c r="Q15" i="14"/>
  <c r="V15" i="14"/>
  <c r="G17" i="14"/>
  <c r="M17" i="14" s="1"/>
  <c r="I17" i="14"/>
  <c r="K17" i="14"/>
  <c r="O17" i="14"/>
  <c r="Q17" i="14"/>
  <c r="V17" i="14"/>
  <c r="G19" i="14"/>
  <c r="M19" i="14" s="1"/>
  <c r="I19" i="14"/>
  <c r="K19" i="14"/>
  <c r="O19" i="14"/>
  <c r="Q19" i="14"/>
  <c r="V19" i="14"/>
  <c r="G21" i="14"/>
  <c r="M21" i="14" s="1"/>
  <c r="I21" i="14"/>
  <c r="K21" i="14"/>
  <c r="O21" i="14"/>
  <c r="Q21" i="14"/>
  <c r="V21" i="14"/>
  <c r="G23" i="14"/>
  <c r="I23" i="14"/>
  <c r="K23" i="14"/>
  <c r="M23" i="14"/>
  <c r="O23" i="14"/>
  <c r="Q23" i="14"/>
  <c r="V23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M29" i="14" s="1"/>
  <c r="I29" i="14"/>
  <c r="K29" i="14"/>
  <c r="O29" i="14"/>
  <c r="Q29" i="14"/>
  <c r="V29" i="14"/>
  <c r="G31" i="14"/>
  <c r="M31" i="14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6" i="14"/>
  <c r="M36" i="14" s="1"/>
  <c r="I36" i="14"/>
  <c r="I35" i="14" s="1"/>
  <c r="K36" i="14"/>
  <c r="O36" i="14"/>
  <c r="Q36" i="14"/>
  <c r="V36" i="14"/>
  <c r="V35" i="14" s="1"/>
  <c r="G38" i="14"/>
  <c r="M38" i="14" s="1"/>
  <c r="I38" i="14"/>
  <c r="K38" i="14"/>
  <c r="O38" i="14"/>
  <c r="Q38" i="14"/>
  <c r="V38" i="14"/>
  <c r="G40" i="14"/>
  <c r="I40" i="14"/>
  <c r="K40" i="14"/>
  <c r="M40" i="14"/>
  <c r="O40" i="14"/>
  <c r="Q40" i="14"/>
  <c r="V40" i="14"/>
  <c r="G42" i="14"/>
  <c r="M42" i="14" s="1"/>
  <c r="I42" i="14"/>
  <c r="K42" i="14"/>
  <c r="O42" i="14"/>
  <c r="Q42" i="14"/>
  <c r="V42" i="14"/>
  <c r="G44" i="14"/>
  <c r="M44" i="14" s="1"/>
  <c r="I44" i="14"/>
  <c r="K44" i="14"/>
  <c r="O44" i="14"/>
  <c r="Q44" i="14"/>
  <c r="V44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9" i="14"/>
  <c r="M49" i="14" s="1"/>
  <c r="I49" i="14"/>
  <c r="K49" i="14"/>
  <c r="O49" i="14"/>
  <c r="Q49" i="14"/>
  <c r="V49" i="14"/>
  <c r="G51" i="14"/>
  <c r="M51" i="14" s="1"/>
  <c r="I51" i="14"/>
  <c r="K51" i="14"/>
  <c r="O51" i="14"/>
  <c r="Q51" i="14"/>
  <c r="V51" i="14"/>
  <c r="G54" i="14"/>
  <c r="I54" i="14"/>
  <c r="K54" i="14"/>
  <c r="M54" i="14"/>
  <c r="O54" i="14"/>
  <c r="Q54" i="14"/>
  <c r="V54" i="14"/>
  <c r="G56" i="14"/>
  <c r="M56" i="14" s="1"/>
  <c r="I56" i="14"/>
  <c r="K56" i="14"/>
  <c r="O56" i="14"/>
  <c r="Q56" i="14"/>
  <c r="V56" i="14"/>
  <c r="G58" i="14"/>
  <c r="M58" i="14" s="1"/>
  <c r="I58" i="14"/>
  <c r="K58" i="14"/>
  <c r="O58" i="14"/>
  <c r="Q58" i="14"/>
  <c r="V58" i="14"/>
  <c r="G60" i="14"/>
  <c r="M60" i="14" s="1"/>
  <c r="I60" i="14"/>
  <c r="K60" i="14"/>
  <c r="O60" i="14"/>
  <c r="Q60" i="14"/>
  <c r="V60" i="14"/>
  <c r="G62" i="14"/>
  <c r="I62" i="14"/>
  <c r="K62" i="14"/>
  <c r="M62" i="14"/>
  <c r="O62" i="14"/>
  <c r="Q62" i="14"/>
  <c r="V62" i="14"/>
  <c r="G64" i="14"/>
  <c r="M64" i="14" s="1"/>
  <c r="I64" i="14"/>
  <c r="K64" i="14"/>
  <c r="O64" i="14"/>
  <c r="Q64" i="14"/>
  <c r="V64" i="14"/>
  <c r="G66" i="14"/>
  <c r="M66" i="14" s="1"/>
  <c r="I66" i="14"/>
  <c r="K66" i="14"/>
  <c r="O66" i="14"/>
  <c r="Q66" i="14"/>
  <c r="V66" i="14"/>
  <c r="G68" i="14"/>
  <c r="M68" i="14" s="1"/>
  <c r="I68" i="14"/>
  <c r="K68" i="14"/>
  <c r="O68" i="14"/>
  <c r="Q68" i="14"/>
  <c r="V68" i="14"/>
  <c r="G70" i="14"/>
  <c r="M70" i="14" s="1"/>
  <c r="I70" i="14"/>
  <c r="K70" i="14"/>
  <c r="O70" i="14"/>
  <c r="Q70" i="14"/>
  <c r="V70" i="14"/>
  <c r="G71" i="14"/>
  <c r="I68" i="1" s="1"/>
  <c r="G72" i="14"/>
  <c r="M72" i="14" s="1"/>
  <c r="I72" i="14"/>
  <c r="I71" i="14" s="1"/>
  <c r="K72" i="14"/>
  <c r="O72" i="14"/>
  <c r="Q72" i="14"/>
  <c r="V72" i="14"/>
  <c r="G74" i="14"/>
  <c r="M74" i="14" s="1"/>
  <c r="I74" i="14"/>
  <c r="K74" i="14"/>
  <c r="O74" i="14"/>
  <c r="Q74" i="14"/>
  <c r="V74" i="14"/>
  <c r="G76" i="14"/>
  <c r="I76" i="14"/>
  <c r="K76" i="14"/>
  <c r="M76" i="14"/>
  <c r="O76" i="14"/>
  <c r="Q76" i="14"/>
  <c r="V76" i="14"/>
  <c r="G78" i="14"/>
  <c r="M78" i="14" s="1"/>
  <c r="I78" i="14"/>
  <c r="K78" i="14"/>
  <c r="O78" i="14"/>
  <c r="Q78" i="14"/>
  <c r="V78" i="14"/>
  <c r="G80" i="14"/>
  <c r="M80" i="14" s="1"/>
  <c r="I80" i="14"/>
  <c r="K80" i="14"/>
  <c r="O80" i="14"/>
  <c r="Q80" i="14"/>
  <c r="V80" i="14"/>
  <c r="G82" i="14"/>
  <c r="M82" i="14" s="1"/>
  <c r="I82" i="14"/>
  <c r="K82" i="14"/>
  <c r="O82" i="14"/>
  <c r="Q82" i="14"/>
  <c r="V82" i="14"/>
  <c r="AE85" i="14"/>
  <c r="F45" i="1" s="1"/>
  <c r="BA250" i="13"/>
  <c r="BA200" i="13"/>
  <c r="BA199" i="13"/>
  <c r="BA198" i="13"/>
  <c r="BA191" i="13"/>
  <c r="BA138" i="13"/>
  <c r="BA128" i="13"/>
  <c r="BA83" i="13"/>
  <c r="BA20" i="13"/>
  <c r="G8" i="13"/>
  <c r="G9" i="13"/>
  <c r="M9" i="13" s="1"/>
  <c r="I9" i="13"/>
  <c r="K9" i="13"/>
  <c r="O9" i="13"/>
  <c r="Q9" i="13"/>
  <c r="V9" i="13"/>
  <c r="V8" i="13" s="1"/>
  <c r="G19" i="13"/>
  <c r="M19" i="13" s="1"/>
  <c r="I19" i="13"/>
  <c r="K19" i="13"/>
  <c r="O19" i="13"/>
  <c r="Q19" i="13"/>
  <c r="V19" i="13"/>
  <c r="G22" i="13"/>
  <c r="M22" i="13" s="1"/>
  <c r="I22" i="13"/>
  <c r="K22" i="13"/>
  <c r="O22" i="13"/>
  <c r="Q22" i="13"/>
  <c r="V22" i="13"/>
  <c r="G25" i="13"/>
  <c r="M25" i="13" s="1"/>
  <c r="I25" i="13"/>
  <c r="K25" i="13"/>
  <c r="O25" i="13"/>
  <c r="Q25" i="13"/>
  <c r="V25" i="13"/>
  <c r="G38" i="13"/>
  <c r="M38" i="13" s="1"/>
  <c r="I38" i="13"/>
  <c r="K38" i="13"/>
  <c r="O38" i="13"/>
  <c r="Q38" i="13"/>
  <c r="V38" i="13"/>
  <c r="G50" i="13"/>
  <c r="M50" i="13" s="1"/>
  <c r="I50" i="13"/>
  <c r="K50" i="13"/>
  <c r="O50" i="13"/>
  <c r="Q50" i="13"/>
  <c r="V50" i="13"/>
  <c r="G62" i="13"/>
  <c r="M62" i="13" s="1"/>
  <c r="I62" i="13"/>
  <c r="K62" i="13"/>
  <c r="O62" i="13"/>
  <c r="Q62" i="13"/>
  <c r="V62" i="13"/>
  <c r="G64" i="13"/>
  <c r="M64" i="13" s="1"/>
  <c r="I64" i="13"/>
  <c r="K64" i="13"/>
  <c r="O64" i="13"/>
  <c r="Q64" i="13"/>
  <c r="V64" i="13"/>
  <c r="G78" i="13"/>
  <c r="M78" i="13" s="1"/>
  <c r="I78" i="13"/>
  <c r="K78" i="13"/>
  <c r="O78" i="13"/>
  <c r="Q78" i="13"/>
  <c r="V78" i="13"/>
  <c r="G82" i="13"/>
  <c r="I82" i="13"/>
  <c r="K82" i="13"/>
  <c r="O82" i="13"/>
  <c r="Q82" i="13"/>
  <c r="V82" i="13"/>
  <c r="G86" i="13"/>
  <c r="I86" i="13"/>
  <c r="K86" i="13"/>
  <c r="O86" i="13"/>
  <c r="Q86" i="13"/>
  <c r="V86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Q93" i="13"/>
  <c r="V93" i="13"/>
  <c r="G96" i="13"/>
  <c r="M96" i="13" s="1"/>
  <c r="I96" i="13"/>
  <c r="K96" i="13"/>
  <c r="O96" i="13"/>
  <c r="Q96" i="13"/>
  <c r="V96" i="13"/>
  <c r="G99" i="13"/>
  <c r="M99" i="13" s="1"/>
  <c r="I99" i="13"/>
  <c r="K99" i="13"/>
  <c r="O99" i="13"/>
  <c r="Q99" i="13"/>
  <c r="V99" i="13"/>
  <c r="G103" i="13"/>
  <c r="M103" i="13" s="1"/>
  <c r="I103" i="13"/>
  <c r="K103" i="13"/>
  <c r="O103" i="13"/>
  <c r="Q103" i="13"/>
  <c r="V103" i="13"/>
  <c r="G106" i="13"/>
  <c r="M106" i="13" s="1"/>
  <c r="I106" i="13"/>
  <c r="K106" i="13"/>
  <c r="O106" i="13"/>
  <c r="Q106" i="13"/>
  <c r="V106" i="13"/>
  <c r="G110" i="13"/>
  <c r="M110" i="13" s="1"/>
  <c r="I110" i="13"/>
  <c r="K110" i="13"/>
  <c r="O110" i="13"/>
  <c r="Q110" i="13"/>
  <c r="V110" i="13"/>
  <c r="G112" i="13"/>
  <c r="M112" i="13" s="1"/>
  <c r="I112" i="13"/>
  <c r="K112" i="13"/>
  <c r="O112" i="13"/>
  <c r="Q112" i="13"/>
  <c r="V112" i="13"/>
  <c r="G117" i="13"/>
  <c r="M117" i="13" s="1"/>
  <c r="I117" i="13"/>
  <c r="K117" i="13"/>
  <c r="O117" i="13"/>
  <c r="Q117" i="13"/>
  <c r="V117" i="13"/>
  <c r="G127" i="13"/>
  <c r="M127" i="13" s="1"/>
  <c r="I127" i="13"/>
  <c r="K127" i="13"/>
  <c r="O127" i="13"/>
  <c r="Q127" i="13"/>
  <c r="V127" i="13"/>
  <c r="G137" i="13"/>
  <c r="M137" i="13" s="1"/>
  <c r="I137" i="13"/>
  <c r="K137" i="13"/>
  <c r="O137" i="13"/>
  <c r="Q137" i="13"/>
  <c r="V137" i="13"/>
  <c r="G147" i="13"/>
  <c r="M147" i="13" s="1"/>
  <c r="I147" i="13"/>
  <c r="K147" i="13"/>
  <c r="O147" i="13"/>
  <c r="Q147" i="13"/>
  <c r="V147" i="13"/>
  <c r="G156" i="13"/>
  <c r="M156" i="13" s="1"/>
  <c r="I156" i="13"/>
  <c r="K156" i="13"/>
  <c r="O156" i="13"/>
  <c r="Q156" i="13"/>
  <c r="V156" i="13"/>
  <c r="G162" i="13"/>
  <c r="M162" i="13" s="1"/>
  <c r="I162" i="13"/>
  <c r="K162" i="13"/>
  <c r="O162" i="13"/>
  <c r="Q162" i="13"/>
  <c r="V162" i="13"/>
  <c r="G170" i="13"/>
  <c r="M170" i="13" s="1"/>
  <c r="I170" i="13"/>
  <c r="K170" i="13"/>
  <c r="O170" i="13"/>
  <c r="Q170" i="13"/>
  <c r="V170" i="13"/>
  <c r="G175" i="13"/>
  <c r="M175" i="13" s="1"/>
  <c r="I175" i="13"/>
  <c r="K175" i="13"/>
  <c r="O175" i="13"/>
  <c r="Q175" i="13"/>
  <c r="V175" i="13"/>
  <c r="G177" i="13"/>
  <c r="M177" i="13" s="1"/>
  <c r="I177" i="13"/>
  <c r="K177" i="13"/>
  <c r="O177" i="13"/>
  <c r="Q177" i="13"/>
  <c r="V177" i="13"/>
  <c r="G180" i="13"/>
  <c r="M180" i="13" s="1"/>
  <c r="I180" i="13"/>
  <c r="K180" i="13"/>
  <c r="O180" i="13"/>
  <c r="O116" i="13" s="1"/>
  <c r="Q180" i="13"/>
  <c r="V180" i="13"/>
  <c r="G182" i="13"/>
  <c r="M182" i="13" s="1"/>
  <c r="I182" i="13"/>
  <c r="K182" i="13"/>
  <c r="O182" i="13"/>
  <c r="Q182" i="13"/>
  <c r="V182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0" i="13"/>
  <c r="G185" i="13" s="1"/>
  <c r="I65" i="1" s="1"/>
  <c r="I190" i="13"/>
  <c r="K190" i="13"/>
  <c r="O190" i="13"/>
  <c r="O185" i="13" s="1"/>
  <c r="Q190" i="13"/>
  <c r="V190" i="13"/>
  <c r="G193" i="13"/>
  <c r="M193" i="13" s="1"/>
  <c r="I193" i="13"/>
  <c r="K193" i="13"/>
  <c r="O193" i="13"/>
  <c r="Q193" i="13"/>
  <c r="V193" i="13"/>
  <c r="G195" i="13"/>
  <c r="M195" i="13" s="1"/>
  <c r="I195" i="13"/>
  <c r="K195" i="13"/>
  <c r="O195" i="13"/>
  <c r="Q195" i="13"/>
  <c r="V195" i="13"/>
  <c r="G207" i="13"/>
  <c r="I207" i="13"/>
  <c r="K207" i="13"/>
  <c r="M207" i="13"/>
  <c r="O207" i="13"/>
  <c r="Q207" i="13"/>
  <c r="V207" i="13"/>
  <c r="G210" i="13"/>
  <c r="M210" i="13" s="1"/>
  <c r="I210" i="13"/>
  <c r="I209" i="13" s="1"/>
  <c r="K210" i="13"/>
  <c r="O210" i="13"/>
  <c r="Q210" i="13"/>
  <c r="V210" i="13"/>
  <c r="G212" i="13"/>
  <c r="I212" i="13"/>
  <c r="K212" i="13"/>
  <c r="M212" i="13"/>
  <c r="O212" i="13"/>
  <c r="Q212" i="13"/>
  <c r="V212" i="13"/>
  <c r="G214" i="13"/>
  <c r="G209" i="13" s="1"/>
  <c r="I66" i="1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20" i="13"/>
  <c r="M220" i="13" s="1"/>
  <c r="I220" i="13"/>
  <c r="K220" i="13"/>
  <c r="K219" i="13" s="1"/>
  <c r="O220" i="13"/>
  <c r="Q220" i="13"/>
  <c r="V220" i="13"/>
  <c r="G223" i="13"/>
  <c r="M223" i="13" s="1"/>
  <c r="I223" i="13"/>
  <c r="K223" i="13"/>
  <c r="O223" i="13"/>
  <c r="Q223" i="13"/>
  <c r="V223" i="13"/>
  <c r="G227" i="13"/>
  <c r="G219" i="13" s="1"/>
  <c r="I67" i="1" s="1"/>
  <c r="I227" i="13"/>
  <c r="I219" i="13" s="1"/>
  <c r="K227" i="13"/>
  <c r="O227" i="13"/>
  <c r="O219" i="13" s="1"/>
  <c r="Q227" i="13"/>
  <c r="V227" i="13"/>
  <c r="G230" i="13"/>
  <c r="M230" i="13" s="1"/>
  <c r="I230" i="13"/>
  <c r="K230" i="13"/>
  <c r="O230" i="13"/>
  <c r="Q230" i="13"/>
  <c r="V230" i="13"/>
  <c r="G233" i="13"/>
  <c r="M233" i="13" s="1"/>
  <c r="I233" i="13"/>
  <c r="K233" i="13"/>
  <c r="O233" i="13"/>
  <c r="Q233" i="13"/>
  <c r="V233" i="13"/>
  <c r="G236" i="13"/>
  <c r="I69" i="1" s="1"/>
  <c r="O236" i="13"/>
  <c r="G237" i="13"/>
  <c r="M237" i="13" s="1"/>
  <c r="M236" i="13" s="1"/>
  <c r="I237" i="13"/>
  <c r="I236" i="13" s="1"/>
  <c r="K237" i="13"/>
  <c r="K236" i="13" s="1"/>
  <c r="O237" i="13"/>
  <c r="Q237" i="13"/>
  <c r="Q236" i="13" s="1"/>
  <c r="V237" i="13"/>
  <c r="V236" i="13" s="1"/>
  <c r="G239" i="13"/>
  <c r="M239" i="13" s="1"/>
  <c r="I239" i="13"/>
  <c r="I238" i="13" s="1"/>
  <c r="K239" i="13"/>
  <c r="O239" i="13"/>
  <c r="Q239" i="13"/>
  <c r="V239" i="13"/>
  <c r="G240" i="13"/>
  <c r="M240" i="13" s="1"/>
  <c r="I240" i="13"/>
  <c r="K240" i="13"/>
  <c r="O240" i="13"/>
  <c r="Q240" i="13"/>
  <c r="V240" i="13"/>
  <c r="G241" i="13"/>
  <c r="M241" i="13" s="1"/>
  <c r="I241" i="13"/>
  <c r="K241" i="13"/>
  <c r="O241" i="13"/>
  <c r="Q241" i="13"/>
  <c r="V241" i="13"/>
  <c r="G242" i="13"/>
  <c r="M242" i="13" s="1"/>
  <c r="I242" i="13"/>
  <c r="K242" i="13"/>
  <c r="O242" i="13"/>
  <c r="Q242" i="13"/>
  <c r="V242" i="13"/>
  <c r="G243" i="13"/>
  <c r="M243" i="13" s="1"/>
  <c r="I243" i="13"/>
  <c r="K243" i="13"/>
  <c r="O243" i="13"/>
  <c r="Q243" i="13"/>
  <c r="V243" i="13"/>
  <c r="G244" i="13"/>
  <c r="M244" i="13" s="1"/>
  <c r="I244" i="13"/>
  <c r="K244" i="13"/>
  <c r="O244" i="13"/>
  <c r="Q244" i="13"/>
  <c r="V244" i="13"/>
  <c r="G245" i="13"/>
  <c r="M245" i="13" s="1"/>
  <c r="I245" i="13"/>
  <c r="K245" i="13"/>
  <c r="O245" i="13"/>
  <c r="Q245" i="13"/>
  <c r="V245" i="13"/>
  <c r="G246" i="13"/>
  <c r="M246" i="13" s="1"/>
  <c r="I246" i="13"/>
  <c r="K246" i="13"/>
  <c r="O246" i="13"/>
  <c r="Q246" i="13"/>
  <c r="V246" i="13"/>
  <c r="G247" i="13"/>
  <c r="M247" i="13" s="1"/>
  <c r="I247" i="13"/>
  <c r="K247" i="13"/>
  <c r="O247" i="13"/>
  <c r="Q247" i="13"/>
  <c r="V247" i="13"/>
  <c r="G249" i="13"/>
  <c r="M249" i="13" s="1"/>
  <c r="I249" i="13"/>
  <c r="K249" i="13"/>
  <c r="O249" i="13"/>
  <c r="Q249" i="13"/>
  <c r="V249" i="13"/>
  <c r="G252" i="13"/>
  <c r="M252" i="13" s="1"/>
  <c r="I252" i="13"/>
  <c r="K252" i="13"/>
  <c r="O252" i="13"/>
  <c r="Q252" i="13"/>
  <c r="V252" i="13"/>
  <c r="G254" i="13"/>
  <c r="M254" i="13" s="1"/>
  <c r="I254" i="13"/>
  <c r="K254" i="13"/>
  <c r="O254" i="13"/>
  <c r="Q254" i="13"/>
  <c r="V254" i="13"/>
  <c r="G256" i="13"/>
  <c r="M256" i="13" s="1"/>
  <c r="I256" i="13"/>
  <c r="K256" i="13"/>
  <c r="O256" i="13"/>
  <c r="Q256" i="13"/>
  <c r="V256" i="13"/>
  <c r="G258" i="13"/>
  <c r="M258" i="13" s="1"/>
  <c r="I258" i="13"/>
  <c r="K258" i="13"/>
  <c r="O258" i="13"/>
  <c r="Q258" i="13"/>
  <c r="V258" i="13"/>
  <c r="G260" i="13"/>
  <c r="M260" i="13" s="1"/>
  <c r="I260" i="13"/>
  <c r="K260" i="13"/>
  <c r="O260" i="13"/>
  <c r="Q260" i="13"/>
  <c r="V260" i="13"/>
  <c r="G264" i="13"/>
  <c r="M264" i="13" s="1"/>
  <c r="I264" i="13"/>
  <c r="K264" i="13"/>
  <c r="O264" i="13"/>
  <c r="Q264" i="13"/>
  <c r="V264" i="13"/>
  <c r="G266" i="13"/>
  <c r="M266" i="13" s="1"/>
  <c r="I266" i="13"/>
  <c r="K266" i="13"/>
  <c r="O266" i="13"/>
  <c r="Q266" i="13"/>
  <c r="V266" i="13"/>
  <c r="G268" i="13"/>
  <c r="M268" i="13" s="1"/>
  <c r="I268" i="13"/>
  <c r="K268" i="13"/>
  <c r="O268" i="13"/>
  <c r="Q268" i="13"/>
  <c r="V268" i="13"/>
  <c r="G270" i="13"/>
  <c r="M270" i="13" s="1"/>
  <c r="I270" i="13"/>
  <c r="K270" i="13"/>
  <c r="O270" i="13"/>
  <c r="Q270" i="13"/>
  <c r="V270" i="13"/>
  <c r="G272" i="13"/>
  <c r="M272" i="13" s="1"/>
  <c r="I272" i="13"/>
  <c r="K272" i="13"/>
  <c r="O272" i="13"/>
  <c r="Q272" i="13"/>
  <c r="V272" i="13"/>
  <c r="AE274" i="13"/>
  <c r="F44" i="1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O8" i="12" s="1"/>
  <c r="Q10" i="12"/>
  <c r="V10" i="12"/>
  <c r="G11" i="12"/>
  <c r="G8" i="12" s="1"/>
  <c r="I70" i="1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I71" i="1" s="1"/>
  <c r="G14" i="12"/>
  <c r="M14" i="12" s="1"/>
  <c r="I14" i="12"/>
  <c r="I13" i="12" s="1"/>
  <c r="K14" i="12"/>
  <c r="K13" i="12" s="1"/>
  <c r="O14" i="12"/>
  <c r="Q14" i="12"/>
  <c r="V14" i="12"/>
  <c r="V13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74" i="1" s="1"/>
  <c r="I19" i="1" s="1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O17" i="12" s="1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O22" i="12"/>
  <c r="Q22" i="12"/>
  <c r="G23" i="12"/>
  <c r="G22" i="12" s="1"/>
  <c r="I75" i="1" s="1"/>
  <c r="I20" i="1" s="1"/>
  <c r="I23" i="12"/>
  <c r="I22" i="12" s="1"/>
  <c r="K23" i="12"/>
  <c r="K22" i="12" s="1"/>
  <c r="O23" i="12"/>
  <c r="Q23" i="12"/>
  <c r="V23" i="12"/>
  <c r="V22" i="12" s="1"/>
  <c r="AE25" i="12"/>
  <c r="F41" i="1" s="1"/>
  <c r="I18" i="1"/>
  <c r="H42" i="1"/>
  <c r="J28" i="1"/>
  <c r="J26" i="1"/>
  <c r="G38" i="1"/>
  <c r="F38" i="1"/>
  <c r="J23" i="1"/>
  <c r="J24" i="1"/>
  <c r="J25" i="1"/>
  <c r="J27" i="1"/>
  <c r="E24" i="1"/>
  <c r="E26" i="1"/>
  <c r="Q13" i="12" l="1"/>
  <c r="Q248" i="13"/>
  <c r="V219" i="13"/>
  <c r="K71" i="14"/>
  <c r="K35" i="14"/>
  <c r="Q219" i="13"/>
  <c r="Q185" i="13"/>
  <c r="V53" i="14"/>
  <c r="I8" i="14"/>
  <c r="O13" i="12"/>
  <c r="V116" i="13"/>
  <c r="Q53" i="14"/>
  <c r="K185" i="13"/>
  <c r="I248" i="13"/>
  <c r="V8" i="12"/>
  <c r="K238" i="13"/>
  <c r="I185" i="13"/>
  <c r="Q116" i="13"/>
  <c r="K53" i="14"/>
  <c r="V248" i="13"/>
  <c r="V77" i="13"/>
  <c r="K116" i="13"/>
  <c r="O53" i="14"/>
  <c r="V238" i="13"/>
  <c r="Q238" i="13"/>
  <c r="I116" i="13"/>
  <c r="I53" i="14"/>
  <c r="V8" i="14"/>
  <c r="Q77" i="13"/>
  <c r="V17" i="12"/>
  <c r="I8" i="13"/>
  <c r="Q8" i="13"/>
  <c r="Q71" i="14"/>
  <c r="Q35" i="14"/>
  <c r="Q8" i="14"/>
  <c r="Q17" i="12"/>
  <c r="Q8" i="12"/>
  <c r="O248" i="13"/>
  <c r="V209" i="13"/>
  <c r="K77" i="13"/>
  <c r="O8" i="13"/>
  <c r="O71" i="14"/>
  <c r="O35" i="14"/>
  <c r="K248" i="13"/>
  <c r="O238" i="13"/>
  <c r="Q209" i="13"/>
  <c r="O77" i="13"/>
  <c r="I77" i="13"/>
  <c r="K8" i="13"/>
  <c r="V71" i="14"/>
  <c r="K17" i="12"/>
  <c r="K8" i="12"/>
  <c r="O209" i="13"/>
  <c r="K8" i="14"/>
  <c r="I17" i="12"/>
  <c r="I8" i="12"/>
  <c r="K209" i="13"/>
  <c r="V185" i="13"/>
  <c r="O8" i="14"/>
  <c r="G77" i="13"/>
  <c r="I60" i="1" s="1"/>
  <c r="AF274" i="13"/>
  <c r="G44" i="1" s="1"/>
  <c r="H44" i="1" s="1"/>
  <c r="I44" i="1" s="1"/>
  <c r="M8" i="13"/>
  <c r="I59" i="1"/>
  <c r="G53" i="14"/>
  <c r="I64" i="1" s="1"/>
  <c r="AF85" i="14"/>
  <c r="G45" i="1" s="1"/>
  <c r="H45" i="1" s="1"/>
  <c r="I45" i="1" s="1"/>
  <c r="G8" i="14"/>
  <c r="F43" i="1"/>
  <c r="M23" i="12"/>
  <c r="M22" i="12" s="1"/>
  <c r="AF25" i="12"/>
  <c r="G40" i="1" s="1"/>
  <c r="M13" i="12"/>
  <c r="G25" i="12"/>
  <c r="F39" i="1"/>
  <c r="M11" i="12"/>
  <c r="F40" i="1"/>
  <c r="M35" i="14"/>
  <c r="M71" i="14"/>
  <c r="M53" i="14"/>
  <c r="G35" i="14"/>
  <c r="I63" i="1" s="1"/>
  <c r="M13" i="14"/>
  <c r="M8" i="14" s="1"/>
  <c r="M185" i="13"/>
  <c r="M116" i="13"/>
  <c r="M248" i="13"/>
  <c r="M238" i="13"/>
  <c r="M227" i="13"/>
  <c r="M219" i="13" s="1"/>
  <c r="G116" i="13"/>
  <c r="I62" i="1" s="1"/>
  <c r="M86" i="13"/>
  <c r="G238" i="13"/>
  <c r="I72" i="1" s="1"/>
  <c r="G248" i="13"/>
  <c r="I73" i="1" s="1"/>
  <c r="M82" i="13"/>
  <c r="M214" i="13"/>
  <c r="M209" i="13" s="1"/>
  <c r="M190" i="13"/>
  <c r="M17" i="12"/>
  <c r="M12" i="12"/>
  <c r="M8" i="12" s="1"/>
  <c r="I17" i="1" l="1"/>
  <c r="G274" i="13"/>
  <c r="M77" i="13"/>
  <c r="G43" i="1"/>
  <c r="H43" i="1" s="1"/>
  <c r="I43" i="1" s="1"/>
  <c r="G85" i="14"/>
  <c r="I61" i="1"/>
  <c r="H40" i="1"/>
  <c r="I40" i="1" s="1"/>
  <c r="G39" i="1"/>
  <c r="G46" i="1" s="1"/>
  <c r="G25" i="1" s="1"/>
  <c r="A25" i="1" s="1"/>
  <c r="G41" i="1"/>
  <c r="H41" i="1" s="1"/>
  <c r="I41" i="1" s="1"/>
  <c r="F46" i="1"/>
  <c r="I16" i="1" l="1"/>
  <c r="I21" i="1" s="1"/>
  <c r="I76" i="1"/>
  <c r="H39" i="1"/>
  <c r="H46" i="1" s="1"/>
  <c r="G26" i="1"/>
  <c r="A26" i="1"/>
  <c r="G23" i="1"/>
  <c r="A23" i="1" s="1"/>
  <c r="G28" i="1"/>
  <c r="J75" i="1" l="1"/>
  <c r="J66" i="1"/>
  <c r="J62" i="1"/>
  <c r="J60" i="1"/>
  <c r="J67" i="1"/>
  <c r="J71" i="1"/>
  <c r="J65" i="1"/>
  <c r="J70" i="1"/>
  <c r="J73" i="1"/>
  <c r="J69" i="1"/>
  <c r="J63" i="1"/>
  <c r="J61" i="1"/>
  <c r="J59" i="1"/>
  <c r="J74" i="1"/>
  <c r="J64" i="1"/>
  <c r="J68" i="1"/>
  <c r="J72" i="1"/>
  <c r="I39" i="1"/>
  <c r="I46" i="1" s="1"/>
  <c r="J43" i="1" s="1"/>
  <c r="A24" i="1"/>
  <c r="G24" i="1"/>
  <c r="A27" i="1" s="1"/>
  <c r="J44" i="1" l="1"/>
  <c r="J40" i="1"/>
  <c r="J45" i="1"/>
  <c r="J76" i="1"/>
  <c r="J39" i="1"/>
  <c r="J46" i="1" s="1"/>
  <c r="J41" i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Matěj Zouhar</author>
  </authors>
  <commentList>
    <comment ref="S6" authorId="0" shapeId="0" xr:uid="{6176FD84-61C3-42D9-95B2-B076CC7516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A3A14F3-A866-4FF0-B13E-AABD9EC26FC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Matěj Zouhar</author>
  </authors>
  <commentList>
    <comment ref="S6" authorId="0" shapeId="0" xr:uid="{A2758F33-6A31-42DB-8879-9DB073BA029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DFDEAE4-A76A-44D1-ADBB-70F326A892C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Matěj Zouhar</author>
  </authors>
  <commentList>
    <comment ref="S6" authorId="0" shapeId="0" xr:uid="{39F5DA69-4534-43CE-930D-475CC249BA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78A71E-188F-4688-8B43-1B5EAD1E34B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<sst xmlns="http://schemas.openxmlformats.org/spreadsheetml/2006/main" count="1641" uniqueCount="531">
  <si>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</si>
  <si>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</si>
  <si>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</si>
  <si>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</si>
  <si>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</si>
  <si>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</si>
  <si>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</si>
  <si>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</si>
  <si>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</si>
  <si>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</si>
  <si>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</si>
  <si>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</si>
  <si>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</si>
  <si>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</si>
  <si>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</si>
  <si>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</si>
  <si>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</si>
  <si>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</si>
  <si>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</si>
  <si>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</si>
  <si>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</si>
  <si>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</si>
  <si>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</si>
  <si>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</si>
  <si>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</si>
  <si>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</si>
  <si>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</si>
  <si>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</si>
  <si>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</si>
  <si>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</si>
  <si>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</si>
  <si>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</si>
  <si>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</si>
  <si>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</si>
  <si>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</si>
  <si>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</si>
  <si>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</si>
  <si>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</si>
  <si>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</si>
  <si>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</si>
  <si>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</si>
  <si>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</si>
  <si>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</si>
  <si>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2023-002</t>
  </si>
  <si>
    <t>Revitalizace veřejného sportoviště Pastvisko, Břeclav</t>
  </si>
  <si>
    <t>Město Břeclav</t>
  </si>
  <si>
    <t>Nám. T.G. Masaryka 3</t>
  </si>
  <si>
    <t>Břeclav</t>
  </si>
  <si>
    <t>69081</t>
  </si>
  <si>
    <t>00283061</t>
  </si>
  <si>
    <t>Stavba</t>
  </si>
  <si>
    <t>Ostatní a vedlejší náklady</t>
  </si>
  <si>
    <t>00</t>
  </si>
  <si>
    <t>Vedlejší a ostatní náklady</t>
  </si>
  <si>
    <t>Stavební objekt</t>
  </si>
  <si>
    <t>SO01</t>
  </si>
  <si>
    <t>Dětské hřiště</t>
  </si>
  <si>
    <t>001</t>
  </si>
  <si>
    <t>002</t>
  </si>
  <si>
    <t>Sadové úpravy - výsadba, mobiliář</t>
  </si>
  <si>
    <t>Celkem za stavbu</t>
  </si>
  <si>
    <t>CZK</t>
  </si>
  <si>
    <t>#POPS</t>
  </si>
  <si>
    <t>Popis stavby: 2023-002 - Revitalizace veřejného sportoviště Pastvisko, Břeclav</t>
  </si>
  <si>
    <t>#POPO</t>
  </si>
  <si>
    <t>Popis objektu: SO01 - Dětské hřiště</t>
  </si>
  <si>
    <t>#POPR</t>
  </si>
  <si>
    <t>Popis rozpočtu: 001 - Dětské hřiště</t>
  </si>
  <si>
    <t>Popis rozpočtu: 002 - Sadové úpravy - výsadba, mobiliář</t>
  </si>
  <si>
    <t>Popis objektu: OVN01 - Ostatní a vedlejší náklady</t>
  </si>
  <si>
    <t>Popis rozpočtu: 00 - Vedlejší a ostatní náklady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</si>
  <si>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</si>
  <si>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</si>
  <si>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</si>
  <si>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</si>
  <si>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</si>
  <si>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</si>
  <si>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</si>
  <si>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Výsadba stromů</t>
  </si>
  <si>
    <t>Základy a zvláštní zakládání</t>
  </si>
  <si>
    <t>3</t>
  </si>
  <si>
    <t>Výsadba listnatých keřů</t>
  </si>
  <si>
    <t>4</t>
  </si>
  <si>
    <t>Rostlinný materiál</t>
  </si>
  <si>
    <t>5</t>
  </si>
  <si>
    <t>Komunikace</t>
  </si>
  <si>
    <t>9</t>
  </si>
  <si>
    <t>Ostatní konstrukce, bourání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</si>
  <si>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</si>
  <si>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</si>
  <si>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</si>
  <si>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</si>
  <si>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</si>
  <si>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</si>
  <si>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VRN1</t>
  </si>
  <si>
    <t>Průzkumné, geodetické a projektové práce</t>
  </si>
  <si>
    <t>VRN4</t>
  </si>
  <si>
    <t>Inženýrská činnost</t>
  </si>
  <si>
    <t>703-1</t>
  </si>
  <si>
    <t>Herní prvky</t>
  </si>
  <si>
    <t>767</t>
  </si>
  <si>
    <t>Konstrukce zámečnické</t>
  </si>
  <si>
    <t>VN</t>
  </si>
  <si>
    <t>ON</t>
  </si>
  <si>
    <t>Soupis vedlejších a ostatních nákladů</t>
  </si>
  <si>
    <t>#TypZaznamu#</t>
  </si>
  <si>
    <t>STA</t>
  </si>
  <si>
    <t>OVN01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</si>
  <si>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</si>
  <si>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</si>
  <si>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</si>
  <si>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</si>
  <si>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</si>
  <si>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</si>
  <si>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</si>
  <si>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</si>
  <si>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</si>
  <si>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</si>
  <si>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</si>
  <si>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</si>
  <si>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</si>
  <si>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</si>
  <si>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</si>
  <si>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</si>
  <si>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</si>
  <si>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</si>
  <si>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</si>
  <si>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</si>
  <si>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</si>
  <si>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</si>
  <si>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</si>
  <si>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</si>
  <si>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</si>
  <si>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</si>
  <si>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012103000</t>
  </si>
  <si>
    <t>Geodetické práce před výstavbou - vytyčení stavby</t>
  </si>
  <si>
    <t>soubor</t>
  </si>
  <si>
    <t>Vlastní</t>
  </si>
  <si>
    <t>Indiv</t>
  </si>
  <si>
    <t>VRN</t>
  </si>
  <si>
    <t>POL99_8</t>
  </si>
  <si>
    <t>012103001</t>
  </si>
  <si>
    <t>Geodetické práce během výstavby</t>
  </si>
  <si>
    <t>012103002</t>
  </si>
  <si>
    <t>Geodetické zaměření skutečného provedení</t>
  </si>
  <si>
    <t>013002000</t>
  </si>
  <si>
    <t>Projektové práce - dokumentace skutečného provedení stavby</t>
  </si>
  <si>
    <t>005123 R</t>
  </si>
  <si>
    <t>Územní vlivy</t>
  </si>
  <si>
    <t>Soubor</t>
  </si>
  <si>
    <t>RTS 23/ I</t>
  </si>
  <si>
    <t>043002000</t>
  </si>
  <si>
    <t>Zkoušky, revize a ostatní měření</t>
  </si>
  <si>
    <t>045203000</t>
  </si>
  <si>
    <t>Kompletační činnost a koordinační činnost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</si>
  <si>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</si>
  <si>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</si>
  <si>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</si>
  <si>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</si>
  <si>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</si>
  <si>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</si>
  <si>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005121R01</t>
  </si>
  <si>
    <t>Dopravní opatření v průběhu stavby (zvláštní uživání komunikace)</t>
  </si>
  <si>
    <t>0343030101</t>
  </si>
  <si>
    <t>Informační banner rozměr 2 x 1 m s uchycením na plot</t>
  </si>
  <si>
    <t>kus</t>
  </si>
  <si>
    <t>SUM</t>
  </si>
  <si>
    <t>END</t>
  </si>
  <si>
    <t>Položkový soupis prací a dodávek</t>
  </si>
  <si>
    <t>139601102R00</t>
  </si>
  <si>
    <t>Ruční výkop jam, rýh a šachet v hornině 3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</si>
  <si>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</si>
  <si>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</si>
  <si>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</si>
  <si>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</si>
  <si>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</si>
  <si>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</si>
  <si>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 xml:space="preserve">Výkopy základové patky : </t>
  </si>
  <si>
    <t>VV</t>
  </si>
  <si>
    <t>Prvek HP2 : pi*0,2^2*0,9</t>
  </si>
  <si>
    <t>Prvek HP3 : 0,7*0,7*0,6</t>
  </si>
  <si>
    <t>Prvek HP4 : 0,7*0,7*0,6</t>
  </si>
  <si>
    <t>Prvek HP5 : 1,0*1,0*1,1*4+pi*0,325^2*1,2</t>
  </si>
  <si>
    <t>Prvek HP6 : pi*0,2^2*1,0*6+0,7*0,3*1,0+0,56*0,5*1,0*6+1,2*0,6*1,0</t>
  </si>
  <si>
    <t>Prvek HP7 : pi*0,2^2*1,0*3+1,2*0,6*1,0*3+0,65*0,4*1,0*7</t>
  </si>
  <si>
    <t>Prvek P1 : pi*0,2^2*1,0*4</t>
  </si>
  <si>
    <t>111301111R00</t>
  </si>
  <si>
    <t>Sejmutí drnu sejmutí drnu tl. do 100 mm s nařezáním, vyrýpnutím, zvednutím, přemístěním a složením na vzdálenost do 50 m nebo s naložením na dopravní prostředek</t>
  </si>
  <si>
    <t>m2</t>
  </si>
  <si>
    <t>823-1</t>
  </si>
  <si>
    <t>tl. do 10 cm s nařezáním, vyrýpnutím, zvednutím, přemístěním a složením na vzdálenost do 50 m nebo s naložením na dopravní prostředek,</t>
  </si>
  <si>
    <t>Plocha hřiště (odměřeno autocadem) : 795</t>
  </si>
  <si>
    <t>122201101R00</t>
  </si>
  <si>
    <t>Odkopávky a  prokopávky nezapažené v hornině 3_x000D_
 do 100 m3</t>
  </si>
  <si>
    <t>s přehozením výkopku na vzdálenost do 3 m nebo s naložením na dopravní prostředek,</t>
  </si>
  <si>
    <t>Odkopávky : 400*0,2</t>
  </si>
  <si>
    <t>162701105R00</t>
  </si>
  <si>
    <t>Vodorovné přemístění výkopku z horniny 1 až 4, na vzdálenost přes 9 000  do 10 000 m</t>
  </si>
  <si>
    <t>POL1_0</t>
  </si>
  <si>
    <t>po suchu, bez naložení výkopku, avšak se složením bez rozhrnutí, zpáteční cesta vozidla.</t>
  </si>
  <si>
    <t xml:space="preserve">Výkopy základové patky, Celková vzdálenost 12km : </t>
  </si>
  <si>
    <t>Prvek HP2 : pi*0,2^2*0,9*1,25</t>
  </si>
  <si>
    <t>Prvek HP3 : 0,7*0,7*0,6*1,25</t>
  </si>
  <si>
    <t>Prvek HP4 : 0,7*0,7*0,6*1,25</t>
  </si>
  <si>
    <t>Prvek HP5 : (1,0*1,0*1,1*4+pi*0,325^2*1,2)*1,25</t>
  </si>
  <si>
    <t>Prvek HP6 : (pi*0,2^2*1,0*6+0,7*0,3*1,0+0,56*0,5*1,0*6+1,2*0,6*1,0)*1,25</t>
  </si>
  <si>
    <t>Prvek HP7 : (pi*0,2^2*1,0*3+1,2*0,6*1,0*3+0,65*0,4*1,0*7)*1,25</t>
  </si>
  <si>
    <t>Prvek P1 : pi*0,2^2*1,0*4*1,25</t>
  </si>
  <si>
    <t>Patky oplocení : pi*0,1*0,1*0,6*52*1,25</t>
  </si>
  <si>
    <t>Sejmutí drnu : 795*0,1*1,25</t>
  </si>
  <si>
    <t>Odkopávky : 400*0,2*1,25</t>
  </si>
  <si>
    <t>167101102R00</t>
  </si>
  <si>
    <t>Nakládání, skládání, překládání neulehlého výkopku nakládání výkopku_x000D_
 přes 100 m3, z horniny 1 až 4</t>
  </si>
  <si>
    <t>POL1_1</t>
  </si>
  <si>
    <t>199000002R00</t>
  </si>
  <si>
    <t>Poplatky za skládku horniny 1- 4, skupina 17 05 04 z Katalogu odpadů</t>
  </si>
  <si>
    <t>Patky oplocení : pi*0,1*0,1*0,6*52</t>
  </si>
  <si>
    <t>Sejmutí drnu : 795*0,1</t>
  </si>
  <si>
    <t>133210012R00</t>
  </si>
  <si>
    <t>Vrtání šachet pro plotové sloupky hornina třídy 3,4, průměr šachty 200 mm</t>
  </si>
  <si>
    <t>801-5</t>
  </si>
  <si>
    <t>Oplocení dětského hřiště : 52</t>
  </si>
  <si>
    <t>162701109R00</t>
  </si>
  <si>
    <t>Vodorovné přemístění výkopku příplatek k ceně za každých dalších i započatých 1 000 m přes 10 000 m_x000D_
 z horniny 1 až 4</t>
  </si>
  <si>
    <t>Prvek HP2 : pi*0,2^2*0,9*1,25*2</t>
  </si>
  <si>
    <t>Prvek HP3 : 0,7*0,7*0,6*1,25*2</t>
  </si>
  <si>
    <t>Prvek HP4 : 0,7*0,7*0,6*1,25*2</t>
  </si>
  <si>
    <t>Prvek HP5 : (1,0*1,0*1,1*4+pi*0,325^2*1,2)*1,25*2</t>
  </si>
  <si>
    <t>Prvek HP6 : (pi*0,2^2*1,0*6+0,7*0,3*1,0+0,56*0,5*1,0*6+1,2*0,6*1,0)*1,25*2</t>
  </si>
  <si>
    <t>Prvek HP7 : (pi*0,2^2*1,0*3+1,2*0,6*1,0*3+0,65*0,4*1,0*7)*1,25*2</t>
  </si>
  <si>
    <t>Prvek P1 : pi*0,2^2*1,0*4*1,25*2</t>
  </si>
  <si>
    <t>Patky oplocení : pi*0,1*0,1*0,6*52*1,25*2</t>
  </si>
  <si>
    <t>Sejmutí drnu : 795*0,1*1,25*2</t>
  </si>
  <si>
    <t>Odkopávky : 400*0,2*1,25*2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</si>
  <si>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</si>
  <si>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</si>
  <si>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</si>
  <si>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>Úprava okolního terénu kolem hřiště : 85</t>
  </si>
  <si>
    <t>Přírodní trávník dětské hřiště - odměřeno autocadem : 360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</si>
  <si>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</si>
  <si>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</si>
  <si>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</si>
  <si>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</si>
  <si>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</si>
  <si>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</si>
  <si>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183403151R00</t>
  </si>
  <si>
    <t>Obdělávání půdy smykováním, v rovině nebo na svahu 1:5</t>
  </si>
  <si>
    <t>183403153R00</t>
  </si>
  <si>
    <t>Obdělávání půdy hrabáním, v rovině nebo na svahu 1:5</t>
  </si>
  <si>
    <t>183403161R00</t>
  </si>
  <si>
    <t>Obdělávání půdy válením, v rovině nebo na svahu 1:5</t>
  </si>
  <si>
    <t>184802111R00</t>
  </si>
  <si>
    <t>Chemické odplevelení půdy před založením kultury postřikem naširoko, v rovině nebo na svahu do 1:5</t>
  </si>
  <si>
    <t>nebo trávníku nebo zpevněných ploch o výměře jednotlivě přes 20 m2,</t>
  </si>
  <si>
    <t>00572442R</t>
  </si>
  <si>
    <t>směs travní hřištní, pro střední zátěž</t>
  </si>
  <si>
    <t>kg</t>
  </si>
  <si>
    <t>SPCM</t>
  </si>
  <si>
    <t>Specifikace</t>
  </si>
  <si>
    <t>POL3_1</t>
  </si>
  <si>
    <t>Úprava okolního terénu kolem hřiště : 85*0,04</t>
  </si>
  <si>
    <t>Přírodní trávník dětské hřiště - odměřeno autocadem : 360*0,04</t>
  </si>
  <si>
    <t>10364200R</t>
  </si>
  <si>
    <t>ornice pro pozemkové úpravy</t>
  </si>
  <si>
    <t>RTS 22/ II</t>
  </si>
  <si>
    <t>POL3_</t>
  </si>
  <si>
    <t>Úprava okolního terénu kolem hřiště : 85*0,15</t>
  </si>
  <si>
    <t>Přírodní trávník dětské hřiště - odměřeno autocadem : 360*0,15</t>
  </si>
  <si>
    <t>Ztratné 15% : 66,75*15/100</t>
  </si>
  <si>
    <t>25234002.AR</t>
  </si>
  <si>
    <t>herbicid totální; účinná látka izopropylaminová sůl glyphosatu; hubení vytrvalých plevelů</t>
  </si>
  <si>
    <t>l</t>
  </si>
  <si>
    <t>8</t>
  </si>
  <si>
    <t>564231111R00</t>
  </si>
  <si>
    <t>Podklad nebo podsyp ze štěrkopísku tloušťka po zhutnění 100 mm</t>
  </si>
  <si>
    <t>822-1</t>
  </si>
  <si>
    <t>s rozprostřením, vlhčením a zhutněním</t>
  </si>
  <si>
    <t>275313621R00</t>
  </si>
  <si>
    <t>Beton základových patek prostý třídy C 20/25</t>
  </si>
  <si>
    <t>801-1</t>
  </si>
  <si>
    <t xml:space="preserve">Herní prvky základové patky : </t>
  </si>
  <si>
    <t>Patky oplocení : pi*0,1*0,1*0,6*52*1,05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</si>
  <si>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</si>
  <si>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</si>
  <si>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</si>
  <si>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Prvek HP2 : 2*pi*0,2*0,9</t>
  </si>
  <si>
    <t>Prvek HP3 : 0,7*0,6*4</t>
  </si>
  <si>
    <t>Prvek HP4 : 0,7*0,6*4</t>
  </si>
  <si>
    <t>Prvek HP5 : 1,0*1,1*4+2*pi*0,325*1,2</t>
  </si>
  <si>
    <t>Prvek HP6 : 2*pi*0,2*1,0*6+0,7*1,0*2+0,3*1,0*2+0,56*1,0*6+0,5*1,0*6+1,2*1,0*2+0,6*1,0*2</t>
  </si>
  <si>
    <t>Prvek HP7 : 2*pi*0,2*1,0*3+1,2*1,0*2*3+0,6*1,0*2*3+0,65*1,0*2*7+0,4*1,0*2*7</t>
  </si>
  <si>
    <t>Prvek P1 : 2*pi*0,2*1,0*4</t>
  </si>
  <si>
    <t>275351216R00</t>
  </si>
  <si>
    <t>Bednění stěn základových patek odstranění</t>
  </si>
  <si>
    <t>278311041R00</t>
  </si>
  <si>
    <t>Zálivka kotevních otvorů z betonu prostého C 16/20, při objemu jednoho otvoru do 0,02 m3</t>
  </si>
  <si>
    <t>a zatření povrchu</t>
  </si>
  <si>
    <t xml:space="preserve">Základové patky : </t>
  </si>
  <si>
    <t>Prvek HP2 : 3,14*0,075*0,075*0,9*1,05</t>
  </si>
  <si>
    <t>Prvek HP3 : 3,14*0,075*0,075*0,6*1,05</t>
  </si>
  <si>
    <t>Prvek HP4 : 3,14*0,075*0,075*0,6*1,05</t>
  </si>
  <si>
    <t>Prvek HP6 : (3,14*0,075*0,075*1,0*6+3,14*0,075*0,075*1,0+3,14*0,075*0,075*1,0*6)*1,05</t>
  </si>
  <si>
    <t>Prvek HP7 : (3,14*0,075*0,075*1,0*3+3,14*0,075*0,075*1,0*7)*1,05</t>
  </si>
  <si>
    <t>Prvek P1 : (3,14*0,075*0,075*1,0*4)*1,05</t>
  </si>
  <si>
    <t>278311042R00</t>
  </si>
  <si>
    <t>Zálivka kotevních otvorů z betonu prostého C 16/20, při objemu jednoho otvoru přes 0,02 do 0,10 m3</t>
  </si>
  <si>
    <t>Prvek HP5 : (3,14*0,1*0,1*1,1*4+3,14*0,1*0,1*1,2)*1,05</t>
  </si>
  <si>
    <t>Prvek HP6 : 3,14*0,1*0,1*1,0*1,05</t>
  </si>
  <si>
    <t>Prvek HP7 : 3,14*0,1*0,1*1,0*3*1,05</t>
  </si>
  <si>
    <t>274R001</t>
  </si>
  <si>
    <t>Osazení plastové chráničky DN 150 - do základů, včetně dodávky chráničky</t>
  </si>
  <si>
    <t>m</t>
  </si>
  <si>
    <t>Prvek HP2 : 0,9</t>
  </si>
  <si>
    <t>Prvek HP3 : 0,6</t>
  </si>
  <si>
    <t>Prvek HP4 : 0,6</t>
  </si>
  <si>
    <t>Prvek HP6 : 1,0*13</t>
  </si>
  <si>
    <t>Prvek HP7 : 1,0*10</t>
  </si>
  <si>
    <t>Prvek P1 : 1,0*4</t>
  </si>
  <si>
    <t>274R002</t>
  </si>
  <si>
    <t>Osazení plastové chráničky DN 200 - základy sportovního vybavení, včetně dodávky chráničky</t>
  </si>
  <si>
    <t>Prvek HP5 : 1,1*4+1,2</t>
  </si>
  <si>
    <t>Prvek HP6 : 1,0</t>
  </si>
  <si>
    <t>Prvek HP7 : 1,0*3</t>
  </si>
  <si>
    <t>289971211R00</t>
  </si>
  <si>
    <t>Zřízení vrstvy z geotextilie na upraveném povrchu sklon do 1:5, šířka od 0 do 3 m</t>
  </si>
  <si>
    <t>800-2</t>
  </si>
  <si>
    <t>dopadové plochy - odměřeno autocadem : 320</t>
  </si>
  <si>
    <t>69366198R</t>
  </si>
  <si>
    <t>geotextilie PP; funkce separační, ochranná, výztužná, filtrační; plošná hmotnost 300 g/m2; zpevněná oboustranně</t>
  </si>
  <si>
    <t>Ztratné 15% : 320*0,15</t>
  </si>
  <si>
    <t>Dětské pískoviště : 3,5*3,5</t>
  </si>
  <si>
    <t>69366197R</t>
  </si>
  <si>
    <t>geotextilie PP; funkce separační, ochranná, výztužná, filtrační; plošná hmotnost 200 g/m2; zpevněná oboustranně</t>
  </si>
  <si>
    <t>Ztratné 10% : 12,25*10/100</t>
  </si>
  <si>
    <t>564811111R00</t>
  </si>
  <si>
    <t>Podklad ze štěrkodrti s rozprostřením a zhutněním frakce 0-32 mm, tloušťka po zhutnění 50 mm</t>
  </si>
  <si>
    <t>dopadové plochy - odměřeno autocadem : 320,0</t>
  </si>
  <si>
    <t>564861111RT2</t>
  </si>
  <si>
    <t>Podklad ze štěrkodrti s rozprostřením a zhutněním frakce 0-32 mm, tloušťka po zhutnění 200 mm</t>
  </si>
  <si>
    <t>Zámková dlažba - odměřeno autocadem : 40,0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</si>
  <si>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</si>
  <si>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</si>
  <si>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</si>
  <si>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596291113R00</t>
  </si>
  <si>
    <t>Řezání zámkové dlažby tloušťky 80 mm</t>
  </si>
  <si>
    <t>Zámková dlažba - odměřeno autocadem : 24,5</t>
  </si>
  <si>
    <t>59245R01</t>
  </si>
  <si>
    <t>Dlažba sklad. 20x10x8 cm přírodní, vsakovací</t>
  </si>
  <si>
    <t>Specifikace použité vodopropustné dlažby v konstrukčních skladbách:</t>
  </si>
  <si>
    <t>POP</t>
  </si>
  <si>
    <t>•	Protiskluzné vlastnosti R13</t>
  </si>
  <si>
    <t>•	Vodopropustný povrch zajišťující infiltraci srážkových vod s funkcí čistění vod díky zajištěné retenci znečisťujících látek</t>
  </si>
  <si>
    <t>•	Dlažba – složena z lícního (C55/67) a jádrového (C50/60) pórobetonu s pevně zabudovanými distančníky</t>
  </si>
  <si>
    <t>•	Dlažba – propustnost vody jednotlivá hodnota: kf  ? 1 x 10-5 m/s, střední hodnota: kf  ? 1 x 10-4 m/s.</t>
  </si>
  <si>
    <t>•	Měrná trvalá infiltrace ? 270 l/(s x h)</t>
  </si>
  <si>
    <t>•	Mrazuvzdornost F1</t>
  </si>
  <si>
    <t>•	Vysoká pevnost povrchu daná příměsí křemíku, žuly nebo čediče</t>
  </si>
  <si>
    <t>•	Vysoká rozměrová přesnost</t>
  </si>
  <si>
    <t>Ztratné 10% : 40,0*0,1</t>
  </si>
  <si>
    <t>6395712R001</t>
  </si>
  <si>
    <t>Kačírek pro dopadovou plochu tl. 300 mm</t>
  </si>
  <si>
    <t>171201101R00</t>
  </si>
  <si>
    <t>Uložení sypaniny do násypů nezhutněných</t>
  </si>
  <si>
    <t>Pískoviště : 3,14*1,5*1,5*0,4</t>
  </si>
  <si>
    <t>583320R01</t>
  </si>
  <si>
    <t>Písek vhodný do dětského pískoviště tříděný, s certifikátem</t>
  </si>
  <si>
    <t>t</t>
  </si>
  <si>
    <t>Pískoviště : 3,14*1,5*1,5*0,4*1,8</t>
  </si>
  <si>
    <t>9R001</t>
  </si>
  <si>
    <t>Demontáž herních prvků, včetně odvozu a likvidace</t>
  </si>
  <si>
    <t>kpl</t>
  </si>
  <si>
    <t>9R002</t>
  </si>
  <si>
    <t>Demontáž městského mobiliáře, včetně likvidace a odvozu</t>
  </si>
  <si>
    <t>Parková lavečka : 3</t>
  </si>
  <si>
    <t>odpadkový koš : 2</t>
  </si>
  <si>
    <t>informační tabule : 1</t>
  </si>
  <si>
    <t>916661111R00</t>
  </si>
  <si>
    <t>Osazení parkového obrubníku betonového s opěrou</t>
  </si>
  <si>
    <t>se zřízením lože z betonu prostého C 12/15 tl. 80-100 mm</t>
  </si>
  <si>
    <t>Dětské hřiště - zámková dlažba : 5,24+4,0+6,19</t>
  </si>
  <si>
    <t>918101111R00</t>
  </si>
  <si>
    <t>Lože pod obrubníky, krajníky nebo obruby z betonu prostého C 12/15</t>
  </si>
  <si>
    <t>z dlažebních kostek z betonu prostého</t>
  </si>
  <si>
    <t>Dětské hřiště - pískovcové obruby : 115*0,08</t>
  </si>
  <si>
    <t>Dětské hřiště - zámková dlažba : 15,43*0,06</t>
  </si>
  <si>
    <t>592174230R</t>
  </si>
  <si>
    <t>obrubník chodníkový materiál beton; l = 1000,0 mm; š = 80,0 mm; h = 250,0 mm; barva šedá</t>
  </si>
  <si>
    <t>POL3_0</t>
  </si>
  <si>
    <t>Ztratné 5% : 15,43*0,05</t>
  </si>
  <si>
    <t>916131111RT1</t>
  </si>
  <si>
    <t>Osazení silniční obruby z dlažebních kostek z kostek velkých , bez boční opěry, do lože z betonu prostého C 12/15</t>
  </si>
  <si>
    <t>v jedné řadě, se zřízením lože tl. 5 až 10 cm, s vyplněním a zatřením spár cementovou maltou</t>
  </si>
  <si>
    <t>Dětské hřiště - pískovcové obruby : 120</t>
  </si>
  <si>
    <t>58380R01</t>
  </si>
  <si>
    <t>Kostka pískovcová 10x10x10 cm</t>
  </si>
  <si>
    <t>Dětské hřiště - pískovcové obruby : 120*0,1/2,5</t>
  </si>
  <si>
    <t>Ztratné 5% : 4,8*5/100</t>
  </si>
  <si>
    <t>998222012R00</t>
  </si>
  <si>
    <t xml:space="preserve">Přesun hmot, plochy pro tělovýchovu zpevněná plocha z kameniva,  </t>
  </si>
  <si>
    <t>Přesun hmot</t>
  </si>
  <si>
    <t>POL7_</t>
  </si>
  <si>
    <t>703-1R0001</t>
  </si>
  <si>
    <t>D+M Talířový kolotoč, prvek HP2</t>
  </si>
  <si>
    <t>703-1R0002</t>
  </si>
  <si>
    <t>D+M Pružinové houpadlo 2, prvek HP4</t>
  </si>
  <si>
    <t>703-1R0003</t>
  </si>
  <si>
    <t>D+M Pružinové houpadlo 1, prvek HP3</t>
  </si>
  <si>
    <t>703-1R0004</t>
  </si>
  <si>
    <t>D+M Stínící plachta, prvek P1</t>
  </si>
  <si>
    <t>703-1R0005</t>
  </si>
  <si>
    <t>D+M Lezecká sestava prvek HP5</t>
  </si>
  <si>
    <t>703-1R0006</t>
  </si>
  <si>
    <t>D+M Lezecká sestava se skluzavkou, prvek HP6</t>
  </si>
  <si>
    <t>703-1R0007</t>
  </si>
  <si>
    <t>D+M Lezecká dráha, prvek HP7</t>
  </si>
  <si>
    <t>703-1R0008</t>
  </si>
  <si>
    <t>D+M Trojhoupačka, prvek HP8</t>
  </si>
  <si>
    <t>703-1R0009</t>
  </si>
  <si>
    <t>D+M Kruhové pískoviště, prvek HP1</t>
  </si>
  <si>
    <t>767R0001</t>
  </si>
  <si>
    <t>Osazení sloupků plot.ocelových, bez dodávky sloupků</t>
  </si>
  <si>
    <t>POL1_7</t>
  </si>
  <si>
    <t xml:space="preserve"> V položce nejsou zakalkulovány náklady na sloupky a vzpěry.Jejich dodání se oceňuje ve specifikaci. Ztratné se doporučuje ve výši 1 %.</t>
  </si>
  <si>
    <t>55342381R</t>
  </si>
  <si>
    <t>objímka průběžná/rohová; materiál ocel; povrch pozink + PE nástřik</t>
  </si>
  <si>
    <t>Oplocení dětského hřiště : 50*2</t>
  </si>
  <si>
    <t>55342383R</t>
  </si>
  <si>
    <t>objímka koncová; materiál ocel; povrch pozink + PE nástřik</t>
  </si>
  <si>
    <t>Oplocení dětského hřiště : 2*2</t>
  </si>
  <si>
    <t>553423M01</t>
  </si>
  <si>
    <t>Sloupek EURO pro 2 D panel h=1500 mm, 60x40 mm</t>
  </si>
  <si>
    <t>767914110R00</t>
  </si>
  <si>
    <t>Montáž oplocení z pletiva rámového na ocelové sloupky, o výšce do 1,0 m</t>
  </si>
  <si>
    <t>800-767</t>
  </si>
  <si>
    <t>Oplocení dětského hřiště : 7,5+44,605+11,435+16,0+8,0+10,435+6,5+9,0+10,2</t>
  </si>
  <si>
    <t>767920210R00</t>
  </si>
  <si>
    <t>Montáž vrat a vrátek k oplocení osazovaných na sloupky ocelové, o ploše jednotlivě do 2 m2</t>
  </si>
  <si>
    <t xml:space="preserve">SO01 UMT Hřiště s Tribunou : </t>
  </si>
  <si>
    <t xml:space="preserve">Výkres D.12.6. Schéma oplocení : </t>
  </si>
  <si>
    <t>Areálové oplocení 3D panely : 1</t>
  </si>
  <si>
    <t>553424M02</t>
  </si>
  <si>
    <t>Panel 2D STANDARD h=1030 mm, l=2510 mm, Zn + komaxit RAL 6005 (tmavě zelená)</t>
  </si>
  <si>
    <t>RTS 22/ I</t>
  </si>
  <si>
    <t>60860M01</t>
  </si>
  <si>
    <t>Brána plotová jednokříd. v=100 cm, dl=100 cm</t>
  </si>
  <si>
    <t>Oplocení dětského hřiště : 1</t>
  </si>
  <si>
    <t>998767101R00</t>
  </si>
  <si>
    <t>Přesun hmot pro kovové stavební doplňk. konstrukce v objektech výšky do 6 m</t>
  </si>
  <si>
    <t>50 m vodorovně</t>
  </si>
  <si>
    <t>767914810R00</t>
  </si>
  <si>
    <t>Demontáž oplocení demontáž rámového oplocení, výšky do 1,0 m</t>
  </si>
  <si>
    <t>Demontáž oplocení dětské hřiště : 88,0</t>
  </si>
  <si>
    <t>767R001</t>
  </si>
  <si>
    <t>Demontáž sloupků, včetně základu, odvoz a likvidace</t>
  </si>
  <si>
    <t>183 10-1221</t>
  </si>
  <si>
    <t>jamky pro výsadbu s výměnou 50 % půdy zeminy tř 1 až 4 do 1m3 v rovině</t>
  </si>
  <si>
    <t>ks</t>
  </si>
  <si>
    <t>Objek SO01 : 1+1+3</t>
  </si>
  <si>
    <t>184 10-2117</t>
  </si>
  <si>
    <t>výsadba stromu s balem a zalitím (průměr do 1000 mm) v rovině</t>
  </si>
  <si>
    <t>nezatříděno</t>
  </si>
  <si>
    <t>rostlinný substrát</t>
  </si>
  <si>
    <t>Objek SO01 : (1+1+3)*0,5</t>
  </si>
  <si>
    <t>hnojení tablet. hnojivem (4*10g), jednotlivě k rostlinám (vč. materiálu)</t>
  </si>
  <si>
    <t>vylepšení půdním kondicionérem - cca 1,5 kg/m3 zeminy (cena práce vč. materiálu)</t>
  </si>
  <si>
    <t>R-položka</t>
  </si>
  <si>
    <t>POL12_0</t>
  </si>
  <si>
    <t>Objek SO01 : (1+1+3)*0,5*1,5</t>
  </si>
  <si>
    <t>184 21-5132</t>
  </si>
  <si>
    <t>ukotvení dřeviny třemi kůly (dodání vč. materiálu!), při délce kůlu do 2m</t>
  </si>
  <si>
    <t>184 50-1141</t>
  </si>
  <si>
    <t>zhotovení obalu kmene z rákosové nebo kokosové rohože (vč. materiálu)</t>
  </si>
  <si>
    <t>Objek SO01 : (1+1+3)*1,0</t>
  </si>
  <si>
    <t>rákosová rohož</t>
  </si>
  <si>
    <t>13</t>
  </si>
  <si>
    <t>185 80-4311</t>
  </si>
  <si>
    <t>zálivka rostlin 100 l/ks, opakováno 3x</t>
  </si>
  <si>
    <t>0,5</t>
  </si>
  <si>
    <t>184 91-1421</t>
  </si>
  <si>
    <t>mulčování výsadbové mísy při tl.mulče 100 mm (drcená kůra)</t>
  </si>
  <si>
    <t>103 91 100</t>
  </si>
  <si>
    <t>mulčovací kůra</t>
  </si>
  <si>
    <t>162 35-1103</t>
  </si>
  <si>
    <t>vodorovné přemístění výkopku do 500 m (výkopek bude použit na dorovnání terénu v okolních záhonech a, trávnících)</t>
  </si>
  <si>
    <t>998 23-1311</t>
  </si>
  <si>
    <t>Přesun hmot do 5km materiál</t>
  </si>
  <si>
    <t>POL12_1</t>
  </si>
  <si>
    <t>183 10-1213</t>
  </si>
  <si>
    <t>hloubení jamek s výměnou půdy na 50% o objemu do 0,05 m3 (keře)</t>
  </si>
  <si>
    <t>309+4+6+15+4</t>
  </si>
  <si>
    <t>8,45</t>
  </si>
  <si>
    <t>184 10-2112</t>
  </si>
  <si>
    <t>výsadba keře s balem, se zalitím, při průměru balu do 300mm</t>
  </si>
  <si>
    <t>185 80-2114</t>
  </si>
  <si>
    <t>hnojení půdy s rozdělením k jednotlivým rostlinám, 100g/m2 (vč. materiálu)</t>
  </si>
  <si>
    <t>0,0211</t>
  </si>
  <si>
    <t>185 80-4312</t>
  </si>
  <si>
    <t>zálivka rostlin 25 l/m2, opakováno 3x</t>
  </si>
  <si>
    <t>9,225</t>
  </si>
  <si>
    <t>Mulčování rostlin kůrou tl. do 0,1 m v rovině a svahu do 1:5</t>
  </si>
  <si>
    <t>mulčovací kůra / štěpka</t>
  </si>
  <si>
    <t>6,15</t>
  </si>
  <si>
    <t>1,69</t>
  </si>
  <si>
    <t>Carpinus betulus (habr), vel.14-16 cm, bal</t>
  </si>
  <si>
    <t>Objekt SO01 : 1</t>
  </si>
  <si>
    <t>Corylus colurna (líska), vel.14-16 cm, bal</t>
  </si>
  <si>
    <t>Malus sp. (jabloň - okrasná), vel.14-16 cm, bal - např. ´Evereste´, ´Roayl Beauty´, ´Red Sentinel´,, M. floribunda apod.</t>
  </si>
  <si>
    <t>Objekt SO01 : 3</t>
  </si>
  <si>
    <t>Ligustrum ovalifolium (ptačí zob), vel. 40-60</t>
  </si>
  <si>
    <t>Objekt SO01 : 309</t>
  </si>
  <si>
    <t>Buddleia davidii (komule), vel. 20-40</t>
  </si>
  <si>
    <t>Objekt SO01 : 4</t>
  </si>
  <si>
    <t>Physocarpus opulifolilus (tavola), vel. 20-40</t>
  </si>
  <si>
    <t>Objekt SO01 : 6</t>
  </si>
  <si>
    <t>Potentilla fruticosa (mochna), vel. 20-40</t>
  </si>
  <si>
    <t>Objekt SO01 : 15</t>
  </si>
  <si>
    <t>Syringa vulgaris (šeřík), vel. 40-60</t>
  </si>
  <si>
    <t>Ztratné - rostlinný materiál - 5% Z CENY ROSTLINNÉHO MATERIÁLU</t>
  </si>
  <si>
    <t>95R001</t>
  </si>
  <si>
    <t>D+M Lavice parková - Blok DUB, včetně zemních prací a základových konstrukcí</t>
  </si>
  <si>
    <t>Objekt SO01 : 2</t>
  </si>
  <si>
    <t>95R002</t>
  </si>
  <si>
    <t>D+M Lavička parková s opěradlem - DUB, včetně zemních prací a základových konstrukcí</t>
  </si>
  <si>
    <t>95R003</t>
  </si>
  <si>
    <t>D+M Dřevěná sedátko - DUB, včetně zemních prací a základových konstrukcí</t>
  </si>
  <si>
    <t>95R004</t>
  </si>
  <si>
    <t>D+M Stůl s lavicemi - DUB, včetně zemních prací a základových konstrukcí</t>
  </si>
  <si>
    <t>95R005</t>
  </si>
  <si>
    <t>D+M Odpadkový koš, včetně zemních prací a základových konstrukcí</t>
  </si>
  <si>
    <t>95R007</t>
  </si>
  <si>
    <t>D+M Pítko, včetně zemních prací a základových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</si>
</sst>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0" fontId="19" fillId="0" borderId="0" xfId="0" applyFont="1" applyAlignment="1">
      <alignment wrapText="1"/>
    </xf>
    <xf numFmtId="164" fontId="17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m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TExyJgZrs3Oxj0oT7nsx32uci1LLI+VFloFmuOL5ZL1LSGL+PWKQ63K66yO5G8ELPyh1MSVfvR0oM4TVjcj1Vw==" saltValue="MeJONjQft513XFLNlBK+C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6" t="s">
        <v>22</v>
      </c>
      <c r="C2" s="77"/>
      <c r="D2" s="78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9"/>
      <c r="C3" s="77"/>
      <c r="D3" s="80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 t="s">
        <v>45</v>
      </c>
      <c r="E5" s="221"/>
      <c r="F5" s="221"/>
      <c r="G5" s="221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2" t="s">
        <v>46</v>
      </c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84" t="s">
        <v>48</v>
      </c>
      <c r="E7" s="224" t="s">
        <v>47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04"/>
      <c r="F16" s="205"/>
      <c r="G16" s="204"/>
      <c r="H16" s="205"/>
      <c r="I16" s="204">
        <f>SUMIF(F59:F75,A16,I59:I75)+SUMIF(F59:F75,"PSU",I59:I75)</f>
        <v>0</v>
      </c>
      <c r="J16" s="206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04"/>
      <c r="F17" s="205"/>
      <c r="G17" s="204"/>
      <c r="H17" s="205"/>
      <c r="I17" s="204">
        <f>SUMIF(F59:F75,A17,I59:I75)</f>
        <v>0</v>
      </c>
      <c r="J17" s="206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04"/>
      <c r="F18" s="205"/>
      <c r="G18" s="204"/>
      <c r="H18" s="205"/>
      <c r="I18" s="204">
        <f>SUMIF(F59:F75,A18,I59:I75)</f>
        <v>0</v>
      </c>
      <c r="J18" s="206"/>
    </row>
    <row r="19" spans="1:10" ht="23.25" customHeight="1" x14ac:dyDescent="0.2">
      <c r="A19" s="140" t="s">
        <v>102</v>
      </c>
      <c r="B19" s="38" t="s">
        <v>27</v>
      </c>
      <c r="C19" s="62"/>
      <c r="D19" s="63"/>
      <c r="E19" s="204"/>
      <c r="F19" s="205"/>
      <c r="G19" s="204"/>
      <c r="H19" s="205"/>
      <c r="I19" s="204">
        <f>SUMIF(F59:F75,A19,I59:I75)</f>
        <v>0</v>
      </c>
      <c r="J19" s="206"/>
    </row>
    <row r="20" spans="1:10" ht="23.25" customHeight="1" x14ac:dyDescent="0.2">
      <c r="A20" s="140" t="s">
        <v>103</v>
      </c>
      <c r="B20" s="38" t="s">
        <v>28</v>
      </c>
      <c r="C20" s="62"/>
      <c r="D20" s="63"/>
      <c r="E20" s="204"/>
      <c r="F20" s="205"/>
      <c r="G20" s="204"/>
      <c r="H20" s="205"/>
      <c r="I20" s="204">
        <f>SUMIF(F59:F75,A20,I59:I75)</f>
        <v>0</v>
      </c>
      <c r="J20" s="206"/>
    </row>
    <row r="21" spans="1:10" ht="23.25" customHeight="1" x14ac:dyDescent="0.2">
      <c r="A21" s="2"/>
      <c r="B21" s="48" t="s">
        <v>29</v>
      </c>
      <c r="C21" s="64"/>
      <c r="D21" s="65"/>
      <c r="E21" s="207"/>
      <c r="F21" s="242"/>
      <c r="G21" s="207"/>
      <c r="H21" s="242"/>
      <c r="I21" s="207">
        <f>SUM(I16:J20)</f>
        <v>0</v>
      </c>
      <c r="J21" s="20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09">
        <f>ZakladDPHSniVypocet+ZakladDPHZaklVypocet</f>
        <v>0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9">
        <f>A27</f>
        <v>0</v>
      </c>
      <c r="H29" s="209"/>
      <c r="I29" s="209"/>
      <c r="J29" s="121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50</v>
      </c>
      <c r="C39" s="194"/>
      <c r="D39" s="194"/>
      <c r="E39" s="194"/>
      <c r="F39" s="101">
        <f>'OVN01 00 Naklady'!AE25+'SO01 001 Pol'!AE274+'SO01 002 Pol'!AE85</f>
        <v>0</v>
      </c>
      <c r="G39" s="102">
        <f>'OVN01 00 Naklady'!AF25+'SO01 001 Pol'!AF274+'SO01 002 Pol'!AF85</f>
        <v>0</v>
      </c>
      <c r="H39" s="103">
        <f t="shared" ref="H39:H45" si="1"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90">
        <v>2</v>
      </c>
      <c r="B40" s="105"/>
      <c r="C40" s="198" t="s">
        <v>51</v>
      </c>
      <c r="D40" s="198"/>
      <c r="E40" s="198"/>
      <c r="F40" s="106">
        <f>'OVN01 00 Naklady'!AE25</f>
        <v>0</v>
      </c>
      <c r="G40" s="107">
        <f>'OVN01 00 Naklady'!AF25</f>
        <v>0</v>
      </c>
      <c r="H40" s="107">
        <f t="shared" si="1"/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90">
        <v>3</v>
      </c>
      <c r="B41" s="109" t="s">
        <v>52</v>
      </c>
      <c r="C41" s="194" t="s">
        <v>53</v>
      </c>
      <c r="D41" s="194"/>
      <c r="E41" s="194"/>
      <c r="F41" s="110">
        <f>'OVN01 00 Naklady'!AE25</f>
        <v>0</v>
      </c>
      <c r="G41" s="103">
        <f>'OVN01 00 Naklady'!AF25</f>
        <v>0</v>
      </c>
      <c r="H41" s="103">
        <f t="shared" si="1"/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90">
        <v>2</v>
      </c>
      <c r="B42" s="105"/>
      <c r="C42" s="198" t="s">
        <v>54</v>
      </c>
      <c r="D42" s="198"/>
      <c r="E42" s="198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">
      <c r="A43" s="90">
        <v>2</v>
      </c>
      <c r="B43" s="105" t="s">
        <v>55</v>
      </c>
      <c r="C43" s="198" t="s">
        <v>56</v>
      </c>
      <c r="D43" s="198"/>
      <c r="E43" s="198"/>
      <c r="F43" s="106">
        <f>'SO01 001 Pol'!AE274+'SO01 002 Pol'!AE85</f>
        <v>0</v>
      </c>
      <c r="G43" s="107">
        <f>'SO01 001 Pol'!AF274+'SO01 002 Pol'!AF85</f>
        <v>0</v>
      </c>
      <c r="H43" s="107">
        <f t="shared" si="1"/>
        <v>0</v>
      </c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90">
        <v>3</v>
      </c>
      <c r="B44" s="109" t="s">
        <v>57</v>
      </c>
      <c r="C44" s="194" t="s">
        <v>56</v>
      </c>
      <c r="D44" s="194"/>
      <c r="E44" s="194"/>
      <c r="F44" s="110">
        <f>'SO01 001 Pol'!AE274</f>
        <v>0</v>
      </c>
      <c r="G44" s="103">
        <f>'SO01 001 Pol'!AF274</f>
        <v>0</v>
      </c>
      <c r="H44" s="103">
        <f t="shared" si="1"/>
        <v>0</v>
      </c>
      <c r="I44" s="103">
        <f>F44+G44+H44</f>
        <v>0</v>
      </c>
      <c r="J44" s="104" t="str">
        <f>IF(CenaCelkemVypocet=0,"",I44/CenaCelkemVypocet*100)</f>
        <v/>
      </c>
    </row>
    <row r="45" spans="1:10" ht="25.5" customHeight="1" x14ac:dyDescent="0.2">
      <c r="A45" s="90">
        <v>3</v>
      </c>
      <c r="B45" s="109" t="s">
        <v>58</v>
      </c>
      <c r="C45" s="194" t="s">
        <v>59</v>
      </c>
      <c r="D45" s="194"/>
      <c r="E45" s="194"/>
      <c r="F45" s="110">
        <f>'SO01 002 Pol'!AE85</f>
        <v>0</v>
      </c>
      <c r="G45" s="103">
        <f>'SO01 002 Pol'!AF85</f>
        <v>0</v>
      </c>
      <c r="H45" s="103">
        <f t="shared" si="1"/>
        <v>0</v>
      </c>
      <c r="I45" s="103">
        <f>F45+G45+H45</f>
        <v>0</v>
      </c>
      <c r="J45" s="104" t="str">
        <f>IF(CenaCelkemVypocet=0,"",I45/CenaCelkemVypocet*100)</f>
        <v/>
      </c>
    </row>
    <row r="46" spans="1:10" ht="25.5" customHeight="1" x14ac:dyDescent="0.2">
      <c r="A46" s="90"/>
      <c r="B46" s="195" t="s">
        <v>60</v>
      </c>
      <c r="C46" s="196"/>
      <c r="D46" s="196"/>
      <c r="E46" s="197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2">
        <f>SUMIF(A39:A45,"=1",I39:I45)</f>
        <v>0</v>
      </c>
      <c r="J46" s="113">
        <f>SUMIF(A39:A45,"=1",J39:J45)</f>
        <v>0</v>
      </c>
    </row>
    <row r="48" spans="1:10" x14ac:dyDescent="0.2">
      <c r="A48" t="s">
        <v>62</v>
      </c>
      <c r="B48" t="s">
        <v>63</v>
      </c>
    </row>
    <row r="49" spans="1:10" x14ac:dyDescent="0.2">
      <c r="A49" t="s">
        <v>64</v>
      </c>
      <c r="B49" t="s">
        <v>65</v>
      </c>
    </row>
    <row r="50" spans="1:10" x14ac:dyDescent="0.2">
      <c r="A50" t="s">
        <v>66</v>
      </c>
      <c r="B50" t="s">
        <v>67</v>
      </c>
    </row>
    <row r="51" spans="1:10" x14ac:dyDescent="0.2">
      <c r="A51" t="s">
        <v>66</v>
      </c>
      <c r="B51" t="s">
        <v>68</v>
      </c>
    </row>
    <row r="52" spans="1:10" x14ac:dyDescent="0.2">
      <c r="A52" t="s">
        <v>64</v>
      </c>
      <c r="B52" t="s">
        <v>69</v>
      </c>
    </row>
    <row r="53" spans="1:10" x14ac:dyDescent="0.2">
      <c r="A53" t="s">
        <v>66</v>
      </c>
      <c r="B53" t="s">
        <v>70</v>
      </c>
    </row>
    <row r="56" spans="1:10" ht="15.75" x14ac:dyDescent="0.25">
      <c r="B56" s="122" t="s">
        <v>71</v>
      </c>
    </row>
    <row r="58" spans="1:10" ht="25.5" customHeight="1" x14ac:dyDescent="0.2">
      <c r="A58" s="124"/>
      <c r="B58" s="127" t="s">
        <v>17</v>
      </c>
      <c r="C58" s="127" t="s">
        <v>5</v>
      </c>
      <c r="D58" s="128"/>
      <c r="E58" s="128"/>
      <c r="F58" s="129" t="s">
        <v>72</v>
      </c>
      <c r="G58" s="129"/>
      <c r="H58" s="129"/>
      <c r="I58" s="129" t="s">
        <v>29</v>
      </c>
      <c r="J58" s="129" t="s">
        <v>0</v>
      </c>
    </row>
    <row r="59" spans="1:10" ht="36.75" customHeight="1" x14ac:dyDescent="0.2">
      <c r="A59" s="125"/>
      <c r="B59" s="130" t="s">
        <v>73</v>
      </c>
      <c r="C59" s="192" t="s">
        <v>74</v>
      </c>
      <c r="D59" s="193"/>
      <c r="E59" s="193"/>
      <c r="F59" s="138" t="s">
        <v>24</v>
      </c>
      <c r="G59" s="131"/>
      <c r="H59" s="131"/>
      <c r="I59" s="131">
        <f>'SO01 001 Pol'!G8</f>
        <v>0</v>
      </c>
      <c r="J59" s="136" t="str">
        <f>IF(I76=0,"",I59/I76*100)</f>
        <v/>
      </c>
    </row>
    <row r="60" spans="1:10" ht="36.75" customHeight="1" x14ac:dyDescent="0.2">
      <c r="A60" s="125"/>
      <c r="B60" s="130" t="s">
        <v>75</v>
      </c>
      <c r="C60" s="192" t="s">
        <v>76</v>
      </c>
      <c r="D60" s="193"/>
      <c r="E60" s="193"/>
      <c r="F60" s="138" t="s">
        <v>24</v>
      </c>
      <c r="G60" s="131"/>
      <c r="H60" s="131"/>
      <c r="I60" s="131">
        <f>'SO01 001 Pol'!G77</f>
        <v>0</v>
      </c>
      <c r="J60" s="136" t="str">
        <f>IF(I76=0,"",I60/I76*100)</f>
        <v/>
      </c>
    </row>
    <row r="61" spans="1:10" ht="36.75" customHeight="1" x14ac:dyDescent="0.2">
      <c r="A61" s="125"/>
      <c r="B61" s="130" t="s">
        <v>77</v>
      </c>
      <c r="C61" s="192" t="s">
        <v>78</v>
      </c>
      <c r="D61" s="193"/>
      <c r="E61" s="193"/>
      <c r="F61" s="138" t="s">
        <v>24</v>
      </c>
      <c r="G61" s="131"/>
      <c r="H61" s="131"/>
      <c r="I61" s="131">
        <f>'SO01 002 Pol'!G8</f>
        <v>0</v>
      </c>
      <c r="J61" s="136" t="str">
        <f>IF(I76=0,"",I61/I76*100)</f>
        <v/>
      </c>
    </row>
    <row r="62" spans="1:10" ht="36.75" customHeight="1" x14ac:dyDescent="0.2">
      <c r="A62" s="125"/>
      <c r="B62" s="130" t="s">
        <v>77</v>
      </c>
      <c r="C62" s="192" t="s">
        <v>79</v>
      </c>
      <c r="D62" s="193"/>
      <c r="E62" s="193"/>
      <c r="F62" s="138" t="s">
        <v>24</v>
      </c>
      <c r="G62" s="131"/>
      <c r="H62" s="131"/>
      <c r="I62" s="131">
        <f>'SO01 001 Pol'!G116</f>
        <v>0</v>
      </c>
      <c r="J62" s="136" t="str">
        <f>IF(I76=0,"",I62/I76*100)</f>
        <v/>
      </c>
    </row>
    <row r="63" spans="1:10" ht="36.75" customHeight="1" x14ac:dyDescent="0.2">
      <c r="A63" s="125"/>
      <c r="B63" s="130" t="s">
        <v>80</v>
      </c>
      <c r="C63" s="192" t="s">
        <v>81</v>
      </c>
      <c r="D63" s="193"/>
      <c r="E63" s="193"/>
      <c r="F63" s="138" t="s">
        <v>24</v>
      </c>
      <c r="G63" s="131"/>
      <c r="H63" s="131"/>
      <c r="I63" s="131">
        <f>'SO01 002 Pol'!G35</f>
        <v>0</v>
      </c>
      <c r="J63" s="136" t="str">
        <f>IF(I76=0,"",I63/I76*100)</f>
        <v/>
      </c>
    </row>
    <row r="64" spans="1:10" ht="36.75" customHeight="1" x14ac:dyDescent="0.2">
      <c r="A64" s="125"/>
      <c r="B64" s="130" t="s">
        <v>82</v>
      </c>
      <c r="C64" s="192" t="s">
        <v>83</v>
      </c>
      <c r="D64" s="193"/>
      <c r="E64" s="193"/>
      <c r="F64" s="138" t="s">
        <v>24</v>
      </c>
      <c r="G64" s="131"/>
      <c r="H64" s="131"/>
      <c r="I64" s="131">
        <f>'SO01 002 Pol'!G53</f>
        <v>0</v>
      </c>
      <c r="J64" s="136" t="str">
        <f>IF(I76=0,"",I64/I76*100)</f>
        <v/>
      </c>
    </row>
    <row r="65" spans="1:10" ht="36.75" customHeight="1" x14ac:dyDescent="0.2">
      <c r="A65" s="125"/>
      <c r="B65" s="130" t="s">
        <v>84</v>
      </c>
      <c r="C65" s="192" t="s">
        <v>85</v>
      </c>
      <c r="D65" s="193"/>
      <c r="E65" s="193"/>
      <c r="F65" s="138" t="s">
        <v>24</v>
      </c>
      <c r="G65" s="131"/>
      <c r="H65" s="131"/>
      <c r="I65" s="131">
        <f>'SO01 001 Pol'!G185</f>
        <v>0</v>
      </c>
      <c r="J65" s="136" t="str">
        <f>IF(I76=0,"",I65/I76*100)</f>
        <v/>
      </c>
    </row>
    <row r="66" spans="1:10" ht="36.75" customHeight="1" x14ac:dyDescent="0.2">
      <c r="A66" s="125"/>
      <c r="B66" s="130" t="s">
        <v>86</v>
      </c>
      <c r="C66" s="192" t="s">
        <v>87</v>
      </c>
      <c r="D66" s="193"/>
      <c r="E66" s="193"/>
      <c r="F66" s="138" t="s">
        <v>24</v>
      </c>
      <c r="G66" s="131"/>
      <c r="H66" s="131"/>
      <c r="I66" s="131">
        <f>'SO01 001 Pol'!G209</f>
        <v>0</v>
      </c>
      <c r="J66" s="136" t="str">
        <f>IF(I76=0,"",I66/I76*100)</f>
        <v/>
      </c>
    </row>
    <row r="67" spans="1:10" ht="36.75" customHeight="1" x14ac:dyDescent="0.2">
      <c r="A67" s="125"/>
      <c r="B67" s="130" t="s">
        <v>88</v>
      </c>
      <c r="C67" s="192" t="s">
        <v>89</v>
      </c>
      <c r="D67" s="193"/>
      <c r="E67" s="193"/>
      <c r="F67" s="138" t="s">
        <v>24</v>
      </c>
      <c r="G67" s="131"/>
      <c r="H67" s="131"/>
      <c r="I67" s="131">
        <f>'SO01 001 Pol'!G219</f>
        <v>0</v>
      </c>
      <c r="J67" s="136" t="str">
        <f>IF(I76=0,"",I67/I76*100)</f>
        <v/>
      </c>
    </row>
    <row r="68" spans="1:10" ht="36.75" customHeight="1" x14ac:dyDescent="0.2">
      <c r="A68" s="125"/>
      <c r="B68" s="130" t="s">
        <v>90</v>
      </c>
      <c r="C68" s="192" t="s">
        <v>91</v>
      </c>
      <c r="D68" s="193"/>
      <c r="E68" s="193"/>
      <c r="F68" s="138" t="s">
        <v>24</v>
      </c>
      <c r="G68" s="131"/>
      <c r="H68" s="131"/>
      <c r="I68" s="131">
        <f>'SO01 002 Pol'!G71</f>
        <v>0</v>
      </c>
      <c r="J68" s="136" t="str">
        <f>IF(I76=0,"",I68/I76*100)</f>
        <v/>
      </c>
    </row>
    <row r="69" spans="1:10" ht="36.75" customHeight="1" x14ac:dyDescent="0.2">
      <c r="A69" s="125"/>
      <c r="B69" s="130" t="s">
        <v>92</v>
      </c>
      <c r="C69" s="192" t="s">
        <v>93</v>
      </c>
      <c r="D69" s="193"/>
      <c r="E69" s="193"/>
      <c r="F69" s="138" t="s">
        <v>24</v>
      </c>
      <c r="G69" s="131"/>
      <c r="H69" s="131"/>
      <c r="I69" s="131">
        <f>'SO01 001 Pol'!G236</f>
        <v>0</v>
      </c>
      <c r="J69" s="136" t="str">
        <f>IF(I76=0,"",I69/I76*100)</f>
        <v/>
      </c>
    </row>
    <row r="70" spans="1:10" ht="36.75" customHeight="1" x14ac:dyDescent="0.2">
      <c r="A70" s="125"/>
      <c r="B70" s="130" t="s">
        <v>94</v>
      </c>
      <c r="C70" s="192" t="s">
        <v>95</v>
      </c>
      <c r="D70" s="193"/>
      <c r="E70" s="193"/>
      <c r="F70" s="138" t="s">
        <v>24</v>
      </c>
      <c r="G70" s="131"/>
      <c r="H70" s="131"/>
      <c r="I70" s="131">
        <f>'OVN01 00 Naklady'!G8</f>
        <v>0</v>
      </c>
      <c r="J70" s="136" t="str">
        <f>IF(I76=0,"",I70/I76*100)</f>
        <v/>
      </c>
    </row>
    <row r="71" spans="1:10" ht="36.75" customHeight="1" x14ac:dyDescent="0.2">
      <c r="A71" s="125"/>
      <c r="B71" s="130" t="s">
        <v>96</v>
      </c>
      <c r="C71" s="192" t="s">
        <v>97</v>
      </c>
      <c r="D71" s="193"/>
      <c r="E71" s="193"/>
      <c r="F71" s="138" t="s">
        <v>24</v>
      </c>
      <c r="G71" s="131"/>
      <c r="H71" s="131"/>
      <c r="I71" s="131">
        <f>'OVN01 00 Naklady'!G13</f>
        <v>0</v>
      </c>
      <c r="J71" s="136" t="str">
        <f>IF(I76=0,"",I71/I76*100)</f>
        <v/>
      </c>
    </row>
    <row r="72" spans="1:10" ht="36.75" customHeight="1" x14ac:dyDescent="0.2">
      <c r="A72" s="125"/>
      <c r="B72" s="130" t="s">
        <v>98</v>
      </c>
      <c r="C72" s="192" t="s">
        <v>99</v>
      </c>
      <c r="D72" s="193"/>
      <c r="E72" s="193"/>
      <c r="F72" s="138" t="s">
        <v>25</v>
      </c>
      <c r="G72" s="131"/>
      <c r="H72" s="131"/>
      <c r="I72" s="131">
        <f>'SO01 001 Pol'!G238</f>
        <v>0</v>
      </c>
      <c r="J72" s="136" t="str">
        <f>IF(I76=0,"",I72/I76*100)</f>
        <v/>
      </c>
    </row>
    <row r="73" spans="1:10" ht="36.75" customHeight="1" x14ac:dyDescent="0.2">
      <c r="A73" s="125"/>
      <c r="B73" s="130" t="s">
        <v>100</v>
      </c>
      <c r="C73" s="192" t="s">
        <v>101</v>
      </c>
      <c r="D73" s="193"/>
      <c r="E73" s="193"/>
      <c r="F73" s="138" t="s">
        <v>25</v>
      </c>
      <c r="G73" s="131"/>
      <c r="H73" s="131"/>
      <c r="I73" s="131">
        <f>'SO01 001 Pol'!G248</f>
        <v>0</v>
      </c>
      <c r="J73" s="136" t="str">
        <f>IF(I76=0,"",I73/I76*100)</f>
        <v/>
      </c>
    </row>
    <row r="74" spans="1:10" ht="36.75" customHeight="1" x14ac:dyDescent="0.2">
      <c r="A74" s="125"/>
      <c r="B74" s="130" t="s">
        <v>102</v>
      </c>
      <c r="C74" s="192" t="s">
        <v>27</v>
      </c>
      <c r="D74" s="193"/>
      <c r="E74" s="193"/>
      <c r="F74" s="138" t="s">
        <v>102</v>
      </c>
      <c r="G74" s="131"/>
      <c r="H74" s="131"/>
      <c r="I74" s="131">
        <f>'OVN01 00 Naklady'!G17</f>
        <v>0</v>
      </c>
      <c r="J74" s="136" t="str">
        <f>IF(I76=0,"",I74/I76*100)</f>
        <v/>
      </c>
    </row>
    <row r="75" spans="1:10" ht="36.75" customHeight="1" x14ac:dyDescent="0.2">
      <c r="A75" s="125"/>
      <c r="B75" s="130" t="s">
        <v>103</v>
      </c>
      <c r="C75" s="192" t="s">
        <v>28</v>
      </c>
      <c r="D75" s="193"/>
      <c r="E75" s="193"/>
      <c r="F75" s="138" t="s">
        <v>103</v>
      </c>
      <c r="G75" s="131"/>
      <c r="H75" s="131"/>
      <c r="I75" s="131">
        <f>'OVN01 00 Naklady'!G22</f>
        <v>0</v>
      </c>
      <c r="J75" s="136" t="str">
        <f>IF(I76=0,"",I75/I76*100)</f>
        <v/>
      </c>
    </row>
    <row r="76" spans="1:10" ht="25.5" customHeight="1" x14ac:dyDescent="0.2">
      <c r="A76" s="126"/>
      <c r="B76" s="132" t="s">
        <v>1</v>
      </c>
      <c r="C76" s="133"/>
      <c r="D76" s="134"/>
      <c r="E76" s="134"/>
      <c r="F76" s="139"/>
      <c r="G76" s="135"/>
      <c r="H76" s="135"/>
      <c r="I76" s="135">
        <f>SUM(I59:I75)</f>
        <v>0</v>
      </c>
      <c r="J76" s="137">
        <f>SUM(J59:J75)</f>
        <v>0</v>
      </c>
    </row>
    <row r="77" spans="1:10" x14ac:dyDescent="0.2">
      <c r="F77" s="88"/>
      <c r="G77" s="88"/>
      <c r="H77" s="88"/>
      <c r="I77" s="88"/>
      <c r="J77" s="89"/>
    </row>
    <row r="78" spans="1:10" x14ac:dyDescent="0.2">
      <c r="F78" s="88"/>
      <c r="G78" s="88"/>
      <c r="H78" s="88"/>
      <c r="I78" s="88"/>
      <c r="J78" s="89"/>
    </row>
    <row r="79" spans="1:10" x14ac:dyDescent="0.2">
      <c r="F79" s="88"/>
      <c r="G79" s="88"/>
      <c r="H79" s="88"/>
      <c r="I79" s="88"/>
      <c r="J79" s="89"/>
    </row>
  </sheetData>
  <sheetProtection algorithmName="SHA-512" hashValue="7bXvPR4SvFljWNQMJdjFDHJXm6jKPCpuFkUrbQImSVFJOBphvmQgEtUuP/1eQ7wKfXJXGPwCgzRQblFk4v1tVw==" saltValue="BRSCclBQA2Am7d7rET8ki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HmnHQ55tgz55CKf6pcKE3jX3yLvDydXN44KHUreq5Y19snXsIQJW2FvZcEIu+WEKlsSZ+AHepRI6Lx5AJ1H2bA==" saltValue="S8D43iW/KTyT0j6sD0ZE2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502B7-613E-41E2-A428-35BE2183EBF1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activeCell="F23" sqref="F23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104</v>
      </c>
      <c r="B1" s="247"/>
      <c r="C1" s="247"/>
      <c r="D1" s="247"/>
      <c r="E1" s="247"/>
      <c r="F1" s="247"/>
      <c r="G1" s="247"/>
      <c r="AG1" t="s">
        <v>105</v>
      </c>
    </row>
    <row r="2" spans="1:60" ht="24.95" customHeight="1" x14ac:dyDescent="0.2">
      <c r="A2" s="50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106</v>
      </c>
    </row>
    <row r="3" spans="1:60" ht="24.95" customHeight="1" x14ac:dyDescent="0.2">
      <c r="A3" s="50" t="s">
        <v>8</v>
      </c>
      <c r="B3" s="49" t="s">
        <v>107</v>
      </c>
      <c r="C3" s="248" t="s">
        <v>51</v>
      </c>
      <c r="D3" s="249"/>
      <c r="E3" s="249"/>
      <c r="F3" s="249"/>
      <c r="G3" s="250"/>
      <c r="AC3" s="123" t="s">
        <v>108</v>
      </c>
      <c r="AG3" t="s">
        <v>109</v>
      </c>
    </row>
    <row r="4" spans="1:60" ht="24.95" customHeight="1" x14ac:dyDescent="0.2">
      <c r="A4" s="141" t="s">
        <v>9</v>
      </c>
      <c r="B4" s="142" t="s">
        <v>52</v>
      </c>
      <c r="C4" s="251" t="s">
        <v>53</v>
      </c>
      <c r="D4" s="252"/>
      <c r="E4" s="252"/>
      <c r="F4" s="252"/>
      <c r="G4" s="253"/>
      <c r="AG4" t="s">
        <v>110</v>
      </c>
    </row>
    <row r="5" spans="1:60" x14ac:dyDescent="0.2">
      <c r="D5" s="10"/>
    </row>
    <row r="6" spans="1:60" ht="38.25" x14ac:dyDescent="0.2">
      <c r="A6" s="144" t="s">
        <v>111</v>
      </c>
      <c r="B6" s="146" t="s">
        <v>112</v>
      </c>
      <c r="C6" s="146" t="s">
        <v>113</v>
      </c>
      <c r="D6" s="145" t="s">
        <v>114</v>
      </c>
      <c r="E6" s="144" t="s">
        <v>115</v>
      </c>
      <c r="F6" s="143" t="s">
        <v>116</v>
      </c>
      <c r="G6" s="144" t="s">
        <v>29</v>
      </c>
      <c r="H6" s="147" t="s">
        <v>30</v>
      </c>
      <c r="I6" s="147" t="s">
        <v>117</v>
      </c>
      <c r="J6" s="147" t="s">
        <v>31</v>
      </c>
      <c r="K6" s="147" t="s">
        <v>118</v>
      </c>
      <c r="L6" s="147" t="s">
        <v>119</v>
      </c>
      <c r="M6" s="147" t="s">
        <v>120</v>
      </c>
      <c r="N6" s="147" t="s">
        <v>121</v>
      </c>
      <c r="O6" s="147" t="s">
        <v>122</v>
      </c>
      <c r="P6" s="147" t="s">
        <v>123</v>
      </c>
      <c r="Q6" s="147" t="s">
        <v>124</v>
      </c>
      <c r="R6" s="147" t="s">
        <v>125</v>
      </c>
      <c r="S6" s="147" t="s">
        <v>126</v>
      </c>
      <c r="T6" s="147" t="s">
        <v>127</v>
      </c>
      <c r="U6" s="147" t="s">
        <v>128</v>
      </c>
      <c r="V6" s="147" t="s">
        <v>129</v>
      </c>
      <c r="W6" s="147" t="s">
        <v>130</v>
      </c>
      <c r="X6" s="147" t="s">
        <v>131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0" t="s">
        <v>132</v>
      </c>
      <c r="B8" s="161" t="s">
        <v>94</v>
      </c>
      <c r="C8" s="181" t="s">
        <v>95</v>
      </c>
      <c r="D8" s="162"/>
      <c r="E8" s="163"/>
      <c r="F8" s="164"/>
      <c r="G8" s="164">
        <f>SUMIF(AG9:AG12,"&lt;&gt;NOR",G9:G12)</f>
        <v>0</v>
      </c>
      <c r="H8" s="164"/>
      <c r="I8" s="164">
        <f>SUM(I9:I12)</f>
        <v>0</v>
      </c>
      <c r="J8" s="164"/>
      <c r="K8" s="164">
        <f>SUM(K9:K12)</f>
        <v>30000</v>
      </c>
      <c r="L8" s="164"/>
      <c r="M8" s="164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4"/>
      <c r="S8" s="164"/>
      <c r="T8" s="165"/>
      <c r="U8" s="159"/>
      <c r="V8" s="159">
        <f>SUM(V9:V12)</f>
        <v>0</v>
      </c>
      <c r="W8" s="159"/>
      <c r="X8" s="159"/>
      <c r="AG8" t="s">
        <v>133</v>
      </c>
    </row>
    <row r="9" spans="1:60" outlineLevel="1" x14ac:dyDescent="0.2">
      <c r="A9" s="174">
        <v>1</v>
      </c>
      <c r="B9" s="175" t="s">
        <v>134</v>
      </c>
      <c r="C9" s="182" t="s">
        <v>135</v>
      </c>
      <c r="D9" s="176" t="s">
        <v>136</v>
      </c>
      <c r="E9" s="177">
        <v>1</v>
      </c>
      <c r="F9" s="178"/>
      <c r="G9" s="179">
        <f>ROUND(E9*F9,2)</f>
        <v>0</v>
      </c>
      <c r="H9" s="178">
        <v>0</v>
      </c>
      <c r="I9" s="179">
        <f>ROUND(E9*H9,2)</f>
        <v>0</v>
      </c>
      <c r="J9" s="178">
        <v>10000</v>
      </c>
      <c r="K9" s="179">
        <f>ROUND(E9*J9,2)</f>
        <v>10000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137</v>
      </c>
      <c r="T9" s="180" t="s">
        <v>138</v>
      </c>
      <c r="U9" s="158">
        <v>0</v>
      </c>
      <c r="V9" s="158">
        <f>ROUND(E9*U9,2)</f>
        <v>0</v>
      </c>
      <c r="W9" s="158"/>
      <c r="X9" s="158" t="s">
        <v>139</v>
      </c>
      <c r="Y9" s="148"/>
      <c r="Z9" s="148"/>
      <c r="AA9" s="148"/>
      <c r="AB9" s="148"/>
      <c r="AC9" s="148"/>
      <c r="AD9" s="148"/>
      <c r="AE9" s="148"/>
      <c r="AF9" s="148"/>
      <c r="AG9" s="148" t="s">
        <v>140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4">
        <v>2</v>
      </c>
      <c r="B10" s="175" t="s">
        <v>141</v>
      </c>
      <c r="C10" s="182" t="s">
        <v>142</v>
      </c>
      <c r="D10" s="176" t="s">
        <v>136</v>
      </c>
      <c r="E10" s="177">
        <v>1</v>
      </c>
      <c r="F10" s="178"/>
      <c r="G10" s="179">
        <f>ROUND(E10*F10,2)</f>
        <v>0</v>
      </c>
      <c r="H10" s="178">
        <v>0</v>
      </c>
      <c r="I10" s="179">
        <f>ROUND(E10*H10,2)</f>
        <v>0</v>
      </c>
      <c r="J10" s="178">
        <v>5000</v>
      </c>
      <c r="K10" s="179">
        <f>ROUND(E10*J10,2)</f>
        <v>5000</v>
      </c>
      <c r="L10" s="179">
        <v>21</v>
      </c>
      <c r="M10" s="179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9"/>
      <c r="S10" s="179" t="s">
        <v>137</v>
      </c>
      <c r="T10" s="180" t="s">
        <v>138</v>
      </c>
      <c r="U10" s="158">
        <v>0</v>
      </c>
      <c r="V10" s="158">
        <f>ROUND(E10*U10,2)</f>
        <v>0</v>
      </c>
      <c r="W10" s="158"/>
      <c r="X10" s="158" t="s">
        <v>139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140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143</v>
      </c>
      <c r="C11" s="182" t="s">
        <v>144</v>
      </c>
      <c r="D11" s="176" t="s">
        <v>136</v>
      </c>
      <c r="E11" s="177">
        <v>1</v>
      </c>
      <c r="F11" s="178"/>
      <c r="G11" s="179">
        <f>ROUND(E11*F11,2)</f>
        <v>0</v>
      </c>
      <c r="H11" s="178">
        <v>0</v>
      </c>
      <c r="I11" s="179">
        <f>ROUND(E11*H11,2)</f>
        <v>0</v>
      </c>
      <c r="J11" s="178">
        <v>5000</v>
      </c>
      <c r="K11" s="179">
        <f>ROUND(E11*J11,2)</f>
        <v>5000</v>
      </c>
      <c r="L11" s="179">
        <v>21</v>
      </c>
      <c r="M11" s="179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9"/>
      <c r="S11" s="179" t="s">
        <v>137</v>
      </c>
      <c r="T11" s="180" t="s">
        <v>138</v>
      </c>
      <c r="U11" s="158">
        <v>0</v>
      </c>
      <c r="V11" s="158">
        <f>ROUND(E11*U11,2)</f>
        <v>0</v>
      </c>
      <c r="W11" s="158"/>
      <c r="X11" s="158" t="s">
        <v>139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140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4">
        <v>4</v>
      </c>
      <c r="B12" s="175" t="s">
        <v>145</v>
      </c>
      <c r="C12" s="182" t="s">
        <v>146</v>
      </c>
      <c r="D12" s="176" t="s">
        <v>136</v>
      </c>
      <c r="E12" s="177">
        <v>1</v>
      </c>
      <c r="F12" s="178"/>
      <c r="G12" s="179">
        <f>ROUND(E12*F12,2)</f>
        <v>0</v>
      </c>
      <c r="H12" s="178">
        <v>0</v>
      </c>
      <c r="I12" s="179">
        <f>ROUND(E12*H12,2)</f>
        <v>0</v>
      </c>
      <c r="J12" s="178">
        <v>10000</v>
      </c>
      <c r="K12" s="179">
        <f>ROUND(E12*J12,2)</f>
        <v>10000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/>
      <c r="S12" s="179" t="s">
        <v>137</v>
      </c>
      <c r="T12" s="180" t="s">
        <v>138</v>
      </c>
      <c r="U12" s="158">
        <v>0</v>
      </c>
      <c r="V12" s="158">
        <f>ROUND(E12*U12,2)</f>
        <v>0</v>
      </c>
      <c r="W12" s="158"/>
      <c r="X12" s="158" t="s">
        <v>139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140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0" t="s">
        <v>132</v>
      </c>
      <c r="B13" s="161" t="s">
        <v>96</v>
      </c>
      <c r="C13" s="181" t="s">
        <v>97</v>
      </c>
      <c r="D13" s="162"/>
      <c r="E13" s="163"/>
      <c r="F13" s="164"/>
      <c r="G13" s="164">
        <f>SUMIF(AG14:AG16,"&lt;&gt;NOR",G14:G16)</f>
        <v>0</v>
      </c>
      <c r="H13" s="164"/>
      <c r="I13" s="164">
        <f>SUM(I14:I16)</f>
        <v>0</v>
      </c>
      <c r="J13" s="164"/>
      <c r="K13" s="164">
        <f>SUM(K14:K16)</f>
        <v>10000</v>
      </c>
      <c r="L13" s="164"/>
      <c r="M13" s="164">
        <f>SUM(M14:M16)</f>
        <v>0</v>
      </c>
      <c r="N13" s="163"/>
      <c r="O13" s="163">
        <f>SUM(O14:O16)</f>
        <v>0</v>
      </c>
      <c r="P13" s="163"/>
      <c r="Q13" s="163">
        <f>SUM(Q14:Q16)</f>
        <v>0</v>
      </c>
      <c r="R13" s="164"/>
      <c r="S13" s="164"/>
      <c r="T13" s="165"/>
      <c r="U13" s="159"/>
      <c r="V13" s="159">
        <f>SUM(V14:V16)</f>
        <v>0</v>
      </c>
      <c r="W13" s="159"/>
      <c r="X13" s="159"/>
      <c r="AG13" t="s">
        <v>133</v>
      </c>
    </row>
    <row r="14" spans="1:60" outlineLevel="1" x14ac:dyDescent="0.2">
      <c r="A14" s="174">
        <v>5</v>
      </c>
      <c r="B14" s="175" t="s">
        <v>147</v>
      </c>
      <c r="C14" s="182" t="s">
        <v>148</v>
      </c>
      <c r="D14" s="176" t="s">
        <v>149</v>
      </c>
      <c r="E14" s="177">
        <v>1</v>
      </c>
      <c r="F14" s="178"/>
      <c r="G14" s="179">
        <f>ROUND(E14*F14,2)</f>
        <v>0</v>
      </c>
      <c r="H14" s="178">
        <v>0</v>
      </c>
      <c r="I14" s="179">
        <f>ROUND(E14*H14,2)</f>
        <v>0</v>
      </c>
      <c r="J14" s="178">
        <v>3000</v>
      </c>
      <c r="K14" s="179">
        <f>ROUND(E14*J14,2)</f>
        <v>3000</v>
      </c>
      <c r="L14" s="179">
        <v>21</v>
      </c>
      <c r="M14" s="179">
        <f>G14*(1+L14/100)</f>
        <v>0</v>
      </c>
      <c r="N14" s="177">
        <v>0</v>
      </c>
      <c r="O14" s="177">
        <f>ROUND(E14*N14,2)</f>
        <v>0</v>
      </c>
      <c r="P14" s="177">
        <v>0</v>
      </c>
      <c r="Q14" s="177">
        <f>ROUND(E14*P14,2)</f>
        <v>0</v>
      </c>
      <c r="R14" s="179"/>
      <c r="S14" s="179" t="s">
        <v>150</v>
      </c>
      <c r="T14" s="180" t="s">
        <v>138</v>
      </c>
      <c r="U14" s="158">
        <v>0</v>
      </c>
      <c r="V14" s="158">
        <f>ROUND(E14*U14,2)</f>
        <v>0</v>
      </c>
      <c r="W14" s="158"/>
      <c r="X14" s="158" t="s">
        <v>139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140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6</v>
      </c>
      <c r="B15" s="175" t="s">
        <v>151</v>
      </c>
      <c r="C15" s="182" t="s">
        <v>152</v>
      </c>
      <c r="D15" s="176" t="s">
        <v>136</v>
      </c>
      <c r="E15" s="177">
        <v>1</v>
      </c>
      <c r="F15" s="178"/>
      <c r="G15" s="179">
        <f>ROUND(E15*F15,2)</f>
        <v>0</v>
      </c>
      <c r="H15" s="178">
        <v>0</v>
      </c>
      <c r="I15" s="179">
        <f>ROUND(E15*H15,2)</f>
        <v>0</v>
      </c>
      <c r="J15" s="178">
        <v>2000</v>
      </c>
      <c r="K15" s="179">
        <f>ROUND(E15*J15,2)</f>
        <v>2000</v>
      </c>
      <c r="L15" s="179">
        <v>21</v>
      </c>
      <c r="M15" s="179">
        <f>G15*(1+L15/100)</f>
        <v>0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9"/>
      <c r="S15" s="179" t="s">
        <v>137</v>
      </c>
      <c r="T15" s="180" t="s">
        <v>138</v>
      </c>
      <c r="U15" s="158">
        <v>0</v>
      </c>
      <c r="V15" s="158">
        <f>ROUND(E15*U15,2)</f>
        <v>0</v>
      </c>
      <c r="W15" s="158"/>
      <c r="X15" s="158" t="s">
        <v>139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140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7</v>
      </c>
      <c r="B16" s="175" t="s">
        <v>153</v>
      </c>
      <c r="C16" s="182" t="s">
        <v>154</v>
      </c>
      <c r="D16" s="176" t="s">
        <v>136</v>
      </c>
      <c r="E16" s="177">
        <v>1</v>
      </c>
      <c r="F16" s="178"/>
      <c r="G16" s="179">
        <f>ROUND(E16*F16,2)</f>
        <v>0</v>
      </c>
      <c r="H16" s="178">
        <v>0</v>
      </c>
      <c r="I16" s="179">
        <f>ROUND(E16*H16,2)</f>
        <v>0</v>
      </c>
      <c r="J16" s="178">
        <v>5000</v>
      </c>
      <c r="K16" s="179">
        <f>ROUND(E16*J16,2)</f>
        <v>5000</v>
      </c>
      <c r="L16" s="179">
        <v>21</v>
      </c>
      <c r="M16" s="179">
        <f>G16*(1+L16/100)</f>
        <v>0</v>
      </c>
      <c r="N16" s="177">
        <v>0</v>
      </c>
      <c r="O16" s="177">
        <f>ROUND(E16*N16,2)</f>
        <v>0</v>
      </c>
      <c r="P16" s="177">
        <v>0</v>
      </c>
      <c r="Q16" s="177">
        <f>ROUND(E16*P16,2)</f>
        <v>0</v>
      </c>
      <c r="R16" s="179"/>
      <c r="S16" s="179" t="s">
        <v>137</v>
      </c>
      <c r="T16" s="180" t="s">
        <v>138</v>
      </c>
      <c r="U16" s="158">
        <v>0</v>
      </c>
      <c r="V16" s="158">
        <f>ROUND(E16*U16,2)</f>
        <v>0</v>
      </c>
      <c r="W16" s="158"/>
      <c r="X16" s="158" t="s">
        <v>139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140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0" t="s">
        <v>132</v>
      </c>
      <c r="B17" s="161" t="s">
        <v>102</v>
      </c>
      <c r="C17" s="181" t="s">
        <v>27</v>
      </c>
      <c r="D17" s="162"/>
      <c r="E17" s="163"/>
      <c r="F17" s="164"/>
      <c r="G17" s="164">
        <f>SUMIF(AG18:AG21,"&lt;&gt;NOR",G18:G21)</f>
        <v>0</v>
      </c>
      <c r="H17" s="164"/>
      <c r="I17" s="164">
        <f>SUM(I18:I21)</f>
        <v>0</v>
      </c>
      <c r="J17" s="164"/>
      <c r="K17" s="164">
        <f>SUM(K18:K21)</f>
        <v>32000</v>
      </c>
      <c r="L17" s="164"/>
      <c r="M17" s="164">
        <f>SUM(M18:M21)</f>
        <v>0</v>
      </c>
      <c r="N17" s="163"/>
      <c r="O17" s="163">
        <f>SUM(O18:O21)</f>
        <v>0</v>
      </c>
      <c r="P17" s="163"/>
      <c r="Q17" s="163">
        <f>SUM(Q18:Q21)</f>
        <v>0</v>
      </c>
      <c r="R17" s="164"/>
      <c r="S17" s="164"/>
      <c r="T17" s="165"/>
      <c r="U17" s="159"/>
      <c r="V17" s="159">
        <f>SUM(V18:V21)</f>
        <v>0</v>
      </c>
      <c r="W17" s="159"/>
      <c r="X17" s="159"/>
      <c r="AG17" t="s">
        <v>133</v>
      </c>
    </row>
    <row r="18" spans="1:60" outlineLevel="1" x14ac:dyDescent="0.2">
      <c r="A18" s="174">
        <v>8</v>
      </c>
      <c r="B18" s="175" t="s">
        <v>155</v>
      </c>
      <c r="C18" s="182" t="s">
        <v>156</v>
      </c>
      <c r="D18" s="176" t="s">
        <v>149</v>
      </c>
      <c r="E18" s="177">
        <v>1</v>
      </c>
      <c r="F18" s="178"/>
      <c r="G18" s="179">
        <f>ROUND(E18*F18,2)</f>
        <v>0</v>
      </c>
      <c r="H18" s="178">
        <v>0</v>
      </c>
      <c r="I18" s="179">
        <f>ROUND(E18*H18,2)</f>
        <v>0</v>
      </c>
      <c r="J18" s="178">
        <v>5000</v>
      </c>
      <c r="K18" s="179">
        <f>ROUND(E18*J18,2)</f>
        <v>5000</v>
      </c>
      <c r="L18" s="179">
        <v>21</v>
      </c>
      <c r="M18" s="179">
        <f>G18*(1+L18/100)</f>
        <v>0</v>
      </c>
      <c r="N18" s="177">
        <v>0</v>
      </c>
      <c r="O18" s="177">
        <f>ROUND(E18*N18,2)</f>
        <v>0</v>
      </c>
      <c r="P18" s="177">
        <v>0</v>
      </c>
      <c r="Q18" s="177">
        <f>ROUND(E18*P18,2)</f>
        <v>0</v>
      </c>
      <c r="R18" s="179"/>
      <c r="S18" s="179" t="s">
        <v>150</v>
      </c>
      <c r="T18" s="180" t="s">
        <v>138</v>
      </c>
      <c r="U18" s="158">
        <v>0</v>
      </c>
      <c r="V18" s="158">
        <f>ROUND(E18*U18,2)</f>
        <v>0</v>
      </c>
      <c r="W18" s="158"/>
      <c r="X18" s="158" t="s">
        <v>139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140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9</v>
      </c>
      <c r="B19" s="175" t="s">
        <v>157</v>
      </c>
      <c r="C19" s="182" t="s">
        <v>158</v>
      </c>
      <c r="D19" s="176" t="s">
        <v>149</v>
      </c>
      <c r="E19" s="177">
        <v>1</v>
      </c>
      <c r="F19" s="178"/>
      <c r="G19" s="179">
        <f>ROUND(E19*F19,2)</f>
        <v>0</v>
      </c>
      <c r="H19" s="178">
        <v>0</v>
      </c>
      <c r="I19" s="179">
        <f>ROUND(E19*H19,2)</f>
        <v>0</v>
      </c>
      <c r="J19" s="178">
        <v>20000</v>
      </c>
      <c r="K19" s="179">
        <f>ROUND(E19*J19,2)</f>
        <v>20000</v>
      </c>
      <c r="L19" s="179">
        <v>21</v>
      </c>
      <c r="M19" s="179">
        <f>G19*(1+L19/100)</f>
        <v>0</v>
      </c>
      <c r="N19" s="177">
        <v>0</v>
      </c>
      <c r="O19" s="177">
        <f>ROUND(E19*N19,2)</f>
        <v>0</v>
      </c>
      <c r="P19" s="177">
        <v>0</v>
      </c>
      <c r="Q19" s="177">
        <f>ROUND(E19*P19,2)</f>
        <v>0</v>
      </c>
      <c r="R19" s="179"/>
      <c r="S19" s="179" t="s">
        <v>150</v>
      </c>
      <c r="T19" s="180" t="s">
        <v>138</v>
      </c>
      <c r="U19" s="158">
        <v>0</v>
      </c>
      <c r="V19" s="158">
        <f>ROUND(E19*U19,2)</f>
        <v>0</v>
      </c>
      <c r="W19" s="158"/>
      <c r="X19" s="158" t="s">
        <v>139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140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10</v>
      </c>
      <c r="B20" s="175" t="s">
        <v>159</v>
      </c>
      <c r="C20" s="182" t="s">
        <v>160</v>
      </c>
      <c r="D20" s="176" t="s">
        <v>149</v>
      </c>
      <c r="E20" s="177">
        <v>1</v>
      </c>
      <c r="F20" s="178"/>
      <c r="G20" s="179">
        <f>ROUND(E20*F20,2)</f>
        <v>0</v>
      </c>
      <c r="H20" s="178">
        <v>0</v>
      </c>
      <c r="I20" s="179">
        <f>ROUND(E20*H20,2)</f>
        <v>0</v>
      </c>
      <c r="J20" s="178">
        <v>5000</v>
      </c>
      <c r="K20" s="179">
        <f>ROUND(E20*J20,2)</f>
        <v>5000</v>
      </c>
      <c r="L20" s="179">
        <v>21</v>
      </c>
      <c r="M20" s="179">
        <f>G20*(1+L20/100)</f>
        <v>0</v>
      </c>
      <c r="N20" s="177">
        <v>0</v>
      </c>
      <c r="O20" s="177">
        <f>ROUND(E20*N20,2)</f>
        <v>0</v>
      </c>
      <c r="P20" s="177">
        <v>0</v>
      </c>
      <c r="Q20" s="177">
        <f>ROUND(E20*P20,2)</f>
        <v>0</v>
      </c>
      <c r="R20" s="179"/>
      <c r="S20" s="179" t="s">
        <v>150</v>
      </c>
      <c r="T20" s="180" t="s">
        <v>138</v>
      </c>
      <c r="U20" s="158">
        <v>0</v>
      </c>
      <c r="V20" s="158">
        <f>ROUND(E20*U20,2)</f>
        <v>0</v>
      </c>
      <c r="W20" s="158"/>
      <c r="X20" s="158" t="s">
        <v>139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140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4">
        <v>11</v>
      </c>
      <c r="B21" s="175" t="s">
        <v>161</v>
      </c>
      <c r="C21" s="182" t="s">
        <v>162</v>
      </c>
      <c r="D21" s="176" t="s">
        <v>149</v>
      </c>
      <c r="E21" s="177">
        <v>1</v>
      </c>
      <c r="F21" s="178"/>
      <c r="G21" s="179">
        <f>ROUND(E21*F21,2)</f>
        <v>0</v>
      </c>
      <c r="H21" s="178">
        <v>0</v>
      </c>
      <c r="I21" s="179">
        <f>ROUND(E21*H21,2)</f>
        <v>0</v>
      </c>
      <c r="J21" s="178">
        <v>2000</v>
      </c>
      <c r="K21" s="179">
        <f>ROUND(E21*J21,2)</f>
        <v>2000</v>
      </c>
      <c r="L21" s="179">
        <v>21</v>
      </c>
      <c r="M21" s="179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9"/>
      <c r="S21" s="179" t="s">
        <v>137</v>
      </c>
      <c r="T21" s="180" t="s">
        <v>138</v>
      </c>
      <c r="U21" s="158">
        <v>0</v>
      </c>
      <c r="V21" s="158">
        <f>ROUND(E21*U21,2)</f>
        <v>0</v>
      </c>
      <c r="W21" s="158"/>
      <c r="X21" s="158" t="s">
        <v>139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140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0" t="s">
        <v>132</v>
      </c>
      <c r="B22" s="161" t="s">
        <v>103</v>
      </c>
      <c r="C22" s="181" t="s">
        <v>28</v>
      </c>
      <c r="D22" s="162"/>
      <c r="E22" s="163"/>
      <c r="F22" s="164"/>
      <c r="G22" s="164">
        <f>SUMIF(AG23:AG23,"&lt;&gt;NOR",G23:G23)</f>
        <v>0</v>
      </c>
      <c r="H22" s="164"/>
      <c r="I22" s="164">
        <f>SUM(I23:I23)</f>
        <v>0</v>
      </c>
      <c r="J22" s="164"/>
      <c r="K22" s="164">
        <f>SUM(K23:K23)</f>
        <v>2000</v>
      </c>
      <c r="L22" s="164"/>
      <c r="M22" s="164">
        <f>SUM(M23:M23)</f>
        <v>0</v>
      </c>
      <c r="N22" s="163"/>
      <c r="O22" s="163">
        <f>SUM(O23:O23)</f>
        <v>0</v>
      </c>
      <c r="P22" s="163"/>
      <c r="Q22" s="163">
        <f>SUM(Q23:Q23)</f>
        <v>0</v>
      </c>
      <c r="R22" s="164"/>
      <c r="S22" s="164"/>
      <c r="T22" s="165"/>
      <c r="U22" s="159"/>
      <c r="V22" s="159">
        <f>SUM(V23:V23)</f>
        <v>0</v>
      </c>
      <c r="W22" s="159"/>
      <c r="X22" s="159"/>
      <c r="AG22" t="s">
        <v>133</v>
      </c>
    </row>
    <row r="23" spans="1:60" outlineLevel="1" x14ac:dyDescent="0.2">
      <c r="A23" s="167">
        <v>12</v>
      </c>
      <c r="B23" s="168" t="s">
        <v>163</v>
      </c>
      <c r="C23" s="183" t="s">
        <v>164</v>
      </c>
      <c r="D23" s="169" t="s">
        <v>165</v>
      </c>
      <c r="E23" s="170">
        <v>1</v>
      </c>
      <c r="F23" s="171"/>
      <c r="G23" s="172">
        <f>ROUND(E23*F23,2)</f>
        <v>0</v>
      </c>
      <c r="H23" s="171">
        <v>0</v>
      </c>
      <c r="I23" s="172">
        <f>ROUND(E23*H23,2)</f>
        <v>0</v>
      </c>
      <c r="J23" s="171">
        <v>2000</v>
      </c>
      <c r="K23" s="172">
        <f>ROUND(E23*J23,2)</f>
        <v>2000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/>
      <c r="S23" s="172" t="s">
        <v>137</v>
      </c>
      <c r="T23" s="173" t="s">
        <v>138</v>
      </c>
      <c r="U23" s="158">
        <v>0</v>
      </c>
      <c r="V23" s="158">
        <f>ROUND(E23*U23,2)</f>
        <v>0</v>
      </c>
      <c r="W23" s="158"/>
      <c r="X23" s="158" t="s">
        <v>139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140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3"/>
      <c r="B24" s="4"/>
      <c r="C24" s="184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v>15</v>
      </c>
      <c r="AF24">
        <v>21</v>
      </c>
      <c r="AG24" t="s">
        <v>119</v>
      </c>
    </row>
    <row r="25" spans="1:60" x14ac:dyDescent="0.2">
      <c r="A25" s="151"/>
      <c r="B25" s="152" t="s">
        <v>29</v>
      </c>
      <c r="C25" s="185"/>
      <c r="D25" s="153"/>
      <c r="E25" s="154"/>
      <c r="F25" s="154"/>
      <c r="G25" s="166">
        <f>G8+G13+G17+G22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f>SUMIF(L7:L23,AE24,G7:G23)</f>
        <v>0</v>
      </c>
      <c r="AF25">
        <f>SUMIF(L7:L23,AF24,G7:G23)</f>
        <v>0</v>
      </c>
      <c r="AG25" t="s">
        <v>166</v>
      </c>
    </row>
    <row r="26" spans="1:60" x14ac:dyDescent="0.2">
      <c r="C26" s="186"/>
      <c r="D26" s="10"/>
      <c r="AG26" t="s">
        <v>167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dWqyhJ/TebJN2A+1DIEbX1oWJ4u2ktW/TAAMw+NvxnqG6FRSfaYUiM7LUQhHAtmc1ltJD7W2ebP0ZU75VMZYQ==" saltValue="qfmcAntMnhTNtiMTE+dCo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scale="68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0CBB-B8E1-4191-A718-9055978158A8}">
  <sheetPr>
    <outlinePr summaryBelow="0"/>
    <pageSetUpPr fitToPage="1"/>
  </sheetPr>
  <dimension ref="A1:BH5000"/>
  <sheetViews>
    <sheetView workbookViewId="0">
      <pane ySplit="7" topLeftCell="A227" activePane="bottomLeft" state="frozen"/>
      <selection pane="bottomLeft" activeCell="F272" sqref="F272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168</v>
      </c>
      <c r="B1" s="247"/>
      <c r="C1" s="247"/>
      <c r="D1" s="247"/>
      <c r="E1" s="247"/>
      <c r="F1" s="247"/>
      <c r="G1" s="247"/>
      <c r="AG1" t="s">
        <v>105</v>
      </c>
    </row>
    <row r="2" spans="1:60" ht="24.95" customHeight="1" x14ac:dyDescent="0.2">
      <c r="A2" s="50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106</v>
      </c>
    </row>
    <row r="3" spans="1:60" ht="24.95" customHeight="1" x14ac:dyDescent="0.2">
      <c r="A3" s="50" t="s">
        <v>8</v>
      </c>
      <c r="B3" s="49" t="s">
        <v>55</v>
      </c>
      <c r="C3" s="248" t="s">
        <v>56</v>
      </c>
      <c r="D3" s="249"/>
      <c r="E3" s="249"/>
      <c r="F3" s="249"/>
      <c r="G3" s="250"/>
      <c r="AC3" s="123" t="s">
        <v>106</v>
      </c>
      <c r="AG3" t="s">
        <v>109</v>
      </c>
    </row>
    <row r="4" spans="1:60" ht="24.95" customHeight="1" x14ac:dyDescent="0.2">
      <c r="A4" s="141" t="s">
        <v>9</v>
      </c>
      <c r="B4" s="142" t="s">
        <v>57</v>
      </c>
      <c r="C4" s="251" t="s">
        <v>56</v>
      </c>
      <c r="D4" s="252"/>
      <c r="E4" s="252"/>
      <c r="F4" s="252"/>
      <c r="G4" s="253"/>
      <c r="AG4" t="s">
        <v>110</v>
      </c>
    </row>
    <row r="5" spans="1:60" x14ac:dyDescent="0.2">
      <c r="D5" s="10"/>
    </row>
    <row r="6" spans="1:60" ht="38.25" x14ac:dyDescent="0.2">
      <c r="A6" s="144" t="s">
        <v>111</v>
      </c>
      <c r="B6" s="146" t="s">
        <v>112</v>
      </c>
      <c r="C6" s="146" t="s">
        <v>113</v>
      </c>
      <c r="D6" s="145" t="s">
        <v>114</v>
      </c>
      <c r="E6" s="144" t="s">
        <v>115</v>
      </c>
      <c r="F6" s="143" t="s">
        <v>116</v>
      </c>
      <c r="G6" s="144" t="s">
        <v>29</v>
      </c>
      <c r="H6" s="147" t="s">
        <v>30</v>
      </c>
      <c r="I6" s="147" t="s">
        <v>117</v>
      </c>
      <c r="J6" s="147" t="s">
        <v>31</v>
      </c>
      <c r="K6" s="147" t="s">
        <v>118</v>
      </c>
      <c r="L6" s="147" t="s">
        <v>119</v>
      </c>
      <c r="M6" s="147" t="s">
        <v>120</v>
      </c>
      <c r="N6" s="147" t="s">
        <v>121</v>
      </c>
      <c r="O6" s="147" t="s">
        <v>122</v>
      </c>
      <c r="P6" s="147" t="s">
        <v>123</v>
      </c>
      <c r="Q6" s="147" t="s">
        <v>124</v>
      </c>
      <c r="R6" s="147" t="s">
        <v>125</v>
      </c>
      <c r="S6" s="147" t="s">
        <v>126</v>
      </c>
      <c r="T6" s="147" t="s">
        <v>127</v>
      </c>
      <c r="U6" s="147" t="s">
        <v>128</v>
      </c>
      <c r="V6" s="147" t="s">
        <v>129</v>
      </c>
      <c r="W6" s="147" t="s">
        <v>130</v>
      </c>
      <c r="X6" s="147" t="s">
        <v>131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0" t="s">
        <v>132</v>
      </c>
      <c r="B8" s="161" t="s">
        <v>73</v>
      </c>
      <c r="C8" s="181" t="s">
        <v>74</v>
      </c>
      <c r="D8" s="162"/>
      <c r="E8" s="163"/>
      <c r="F8" s="164"/>
      <c r="G8" s="164">
        <f>SUMIF(AG9:AG76,"&lt;&gt;NOR",G9:G76)</f>
        <v>0</v>
      </c>
      <c r="H8" s="164"/>
      <c r="I8" s="164">
        <f>SUM(I9:I76)</f>
        <v>0</v>
      </c>
      <c r="J8" s="164"/>
      <c r="K8" s="164">
        <f>SUM(K9:K76)</f>
        <v>306131.84999999998</v>
      </c>
      <c r="L8" s="164"/>
      <c r="M8" s="164">
        <f>SUM(M9:M76)</f>
        <v>0</v>
      </c>
      <c r="N8" s="163"/>
      <c r="O8" s="163">
        <f>SUM(O9:O76)</f>
        <v>0</v>
      </c>
      <c r="P8" s="163"/>
      <c r="Q8" s="163">
        <f>SUM(Q9:Q76)</f>
        <v>0</v>
      </c>
      <c r="R8" s="164"/>
      <c r="S8" s="164"/>
      <c r="T8" s="165"/>
      <c r="U8" s="159"/>
      <c r="V8" s="159">
        <f>SUM(V9:V76)</f>
        <v>289.21999999999997</v>
      </c>
      <c r="W8" s="159"/>
      <c r="X8" s="159"/>
      <c r="AG8" t="s">
        <v>133</v>
      </c>
    </row>
    <row r="9" spans="1:60" outlineLevel="1" x14ac:dyDescent="0.2">
      <c r="A9" s="167">
        <v>1</v>
      </c>
      <c r="B9" s="168" t="s">
        <v>169</v>
      </c>
      <c r="C9" s="183" t="s">
        <v>170</v>
      </c>
      <c r="D9" s="169" t="s">
        <v>171</v>
      </c>
      <c r="E9" s="170">
        <v>13.72292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1475</v>
      </c>
      <c r="K9" s="172">
        <f>ROUND(E9*J9,2)</f>
        <v>20241.310000000001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 t="s">
        <v>172</v>
      </c>
      <c r="S9" s="172" t="s">
        <v>150</v>
      </c>
      <c r="T9" s="173" t="s">
        <v>150</v>
      </c>
      <c r="U9" s="158">
        <v>3.5329999999999999</v>
      </c>
      <c r="V9" s="158">
        <f>ROUND(E9*U9,2)</f>
        <v>48.48</v>
      </c>
      <c r="W9" s="158"/>
      <c r="X9" s="158" t="s">
        <v>173</v>
      </c>
      <c r="Y9" s="148"/>
      <c r="Z9" s="148"/>
      <c r="AA9" s="148"/>
      <c r="AB9" s="148"/>
      <c r="AC9" s="148"/>
      <c r="AD9" s="148"/>
      <c r="AE9" s="148"/>
      <c r="AF9" s="148"/>
      <c r="AG9" s="148" t="s">
        <v>174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4" t="s">
        <v>175</v>
      </c>
      <c r="D10" s="255"/>
      <c r="E10" s="255"/>
      <c r="F10" s="255"/>
      <c r="G10" s="255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176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0" t="s">
        <v>177</v>
      </c>
      <c r="D11" s="187"/>
      <c r="E11" s="188"/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178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0" t="s">
        <v>179</v>
      </c>
      <c r="D12" s="187"/>
      <c r="E12" s="188">
        <v>0.11310000000000001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178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0" t="s">
        <v>180</v>
      </c>
      <c r="D13" s="187"/>
      <c r="E13" s="188">
        <v>0.29399999999999998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178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0" t="s">
        <v>181</v>
      </c>
      <c r="D14" s="187"/>
      <c r="E14" s="188">
        <v>0.29399999999999998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178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0" t="s">
        <v>182</v>
      </c>
      <c r="D15" s="187"/>
      <c r="E15" s="188">
        <v>4.7981999999999996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178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0" t="s">
        <v>183</v>
      </c>
      <c r="D16" s="187"/>
      <c r="E16" s="188">
        <v>3.3639800000000002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178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0" t="s">
        <v>184</v>
      </c>
      <c r="D17" s="187"/>
      <c r="E17" s="188">
        <v>4.3569899999999997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178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0" t="s">
        <v>185</v>
      </c>
      <c r="D18" s="187"/>
      <c r="E18" s="188">
        <v>0.50265000000000004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178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67">
        <v>2</v>
      </c>
      <c r="B19" s="168" t="s">
        <v>186</v>
      </c>
      <c r="C19" s="183" t="s">
        <v>187</v>
      </c>
      <c r="D19" s="169" t="s">
        <v>188</v>
      </c>
      <c r="E19" s="170">
        <v>795</v>
      </c>
      <c r="F19" s="171"/>
      <c r="G19" s="172">
        <f>ROUND(E19*F19,2)</f>
        <v>0</v>
      </c>
      <c r="H19" s="171">
        <v>0</v>
      </c>
      <c r="I19" s="172">
        <f>ROUND(E19*H19,2)</f>
        <v>0</v>
      </c>
      <c r="J19" s="171">
        <v>89.9</v>
      </c>
      <c r="K19" s="172">
        <f>ROUND(E19*J19,2)</f>
        <v>71470.5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</v>
      </c>
      <c r="Q19" s="170">
        <f>ROUND(E19*P19,2)</f>
        <v>0</v>
      </c>
      <c r="R19" s="172" t="s">
        <v>189</v>
      </c>
      <c r="S19" s="172" t="s">
        <v>150</v>
      </c>
      <c r="T19" s="173" t="s">
        <v>150</v>
      </c>
      <c r="U19" s="158">
        <v>0.20899999999999999</v>
      </c>
      <c r="V19" s="158">
        <f>ROUND(E19*U19,2)</f>
        <v>166.16</v>
      </c>
      <c r="W19" s="158"/>
      <c r="X19" s="158" t="s">
        <v>173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174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55"/>
      <c r="B20" s="156"/>
      <c r="C20" s="254" t="s">
        <v>190</v>
      </c>
      <c r="D20" s="255"/>
      <c r="E20" s="255"/>
      <c r="F20" s="255"/>
      <c r="G20" s="255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176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89" t="str">
        <f>C20</f>
        <v>tl. do 10 cm s nařezáním, vyrýpnutím, zvednutím, přemístěním a složením na vzdálenost do 50 m nebo s naložením na dopravní prostředek,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0" t="s">
        <v>191</v>
      </c>
      <c r="D21" s="187"/>
      <c r="E21" s="188">
        <v>795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178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67">
        <v>3</v>
      </c>
      <c r="B22" s="168" t="s">
        <v>192</v>
      </c>
      <c r="C22" s="183" t="s">
        <v>193</v>
      </c>
      <c r="D22" s="169" t="s">
        <v>171</v>
      </c>
      <c r="E22" s="170">
        <v>80</v>
      </c>
      <c r="F22" s="171"/>
      <c r="G22" s="172">
        <f>ROUND(E22*F22,2)</f>
        <v>0</v>
      </c>
      <c r="H22" s="171">
        <v>0</v>
      </c>
      <c r="I22" s="172">
        <f>ROUND(E22*H22,2)</f>
        <v>0</v>
      </c>
      <c r="J22" s="171">
        <v>221</v>
      </c>
      <c r="K22" s="172">
        <f>ROUND(E22*J22,2)</f>
        <v>17680</v>
      </c>
      <c r="L22" s="172">
        <v>21</v>
      </c>
      <c r="M22" s="172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2" t="s">
        <v>172</v>
      </c>
      <c r="S22" s="172" t="s">
        <v>150</v>
      </c>
      <c r="T22" s="173" t="s">
        <v>150</v>
      </c>
      <c r="U22" s="158">
        <v>0.36799999999999999</v>
      </c>
      <c r="V22" s="158">
        <f>ROUND(E22*U22,2)</f>
        <v>29.44</v>
      </c>
      <c r="W22" s="158"/>
      <c r="X22" s="158" t="s">
        <v>173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174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54" t="s">
        <v>194</v>
      </c>
      <c r="D23" s="255"/>
      <c r="E23" s="255"/>
      <c r="F23" s="255"/>
      <c r="G23" s="255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176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0" t="s">
        <v>195</v>
      </c>
      <c r="D24" s="187"/>
      <c r="E24" s="188">
        <v>80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178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7">
        <v>4</v>
      </c>
      <c r="B25" s="168" t="s">
        <v>196</v>
      </c>
      <c r="C25" s="183" t="s">
        <v>197</v>
      </c>
      <c r="D25" s="169" t="s">
        <v>171</v>
      </c>
      <c r="E25" s="170">
        <v>217.75387000000001</v>
      </c>
      <c r="F25" s="171"/>
      <c r="G25" s="172">
        <f>ROUND(E25*F25,2)</f>
        <v>0</v>
      </c>
      <c r="H25" s="171">
        <v>0</v>
      </c>
      <c r="I25" s="172">
        <f>ROUND(E25*H25,2)</f>
        <v>0</v>
      </c>
      <c r="J25" s="171">
        <v>296.5</v>
      </c>
      <c r="K25" s="172">
        <f>ROUND(E25*J25,2)</f>
        <v>64564.02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 t="s">
        <v>172</v>
      </c>
      <c r="S25" s="172" t="s">
        <v>150</v>
      </c>
      <c r="T25" s="173" t="s">
        <v>150</v>
      </c>
      <c r="U25" s="158">
        <v>1.0999999999999999E-2</v>
      </c>
      <c r="V25" s="158">
        <f>ROUND(E25*U25,2)</f>
        <v>2.4</v>
      </c>
      <c r="W25" s="158"/>
      <c r="X25" s="158" t="s">
        <v>173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198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54" t="s">
        <v>199</v>
      </c>
      <c r="D26" s="255"/>
      <c r="E26" s="255"/>
      <c r="F26" s="255"/>
      <c r="G26" s="255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176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0" t="s">
        <v>200</v>
      </c>
      <c r="D27" s="187"/>
      <c r="E27" s="188"/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178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0" t="s">
        <v>201</v>
      </c>
      <c r="D28" s="187"/>
      <c r="E28" s="188">
        <v>0.14137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178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0" t="s">
        <v>202</v>
      </c>
      <c r="D29" s="187"/>
      <c r="E29" s="188">
        <v>0.36749999999999999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178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0" t="s">
        <v>203</v>
      </c>
      <c r="D30" s="187"/>
      <c r="E30" s="188">
        <v>0.36749999999999999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178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0" t="s">
        <v>204</v>
      </c>
      <c r="D31" s="187"/>
      <c r="E31" s="188">
        <v>5.9977499999999999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178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0" t="s">
        <v>205</v>
      </c>
      <c r="D32" s="187"/>
      <c r="E32" s="188">
        <v>4.2049799999999999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178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0" t="s">
        <v>206</v>
      </c>
      <c r="D33" s="187"/>
      <c r="E33" s="188">
        <v>5.4462400000000004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178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0" t="s">
        <v>207</v>
      </c>
      <c r="D34" s="187"/>
      <c r="E34" s="188">
        <v>0.62831999999999999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178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0" t="s">
        <v>208</v>
      </c>
      <c r="D35" s="187"/>
      <c r="E35" s="188">
        <v>1.22522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178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0" t="s">
        <v>209</v>
      </c>
      <c r="D36" s="187"/>
      <c r="E36" s="188">
        <v>99.375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178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0" t="s">
        <v>210</v>
      </c>
      <c r="D37" s="187"/>
      <c r="E37" s="188">
        <v>100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178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7">
        <v>5</v>
      </c>
      <c r="B38" s="168" t="s">
        <v>211</v>
      </c>
      <c r="C38" s="183" t="s">
        <v>212</v>
      </c>
      <c r="D38" s="169" t="s">
        <v>171</v>
      </c>
      <c r="E38" s="170">
        <v>217.75387000000001</v>
      </c>
      <c r="F38" s="171"/>
      <c r="G38" s="172">
        <f>ROUND(E38*F38,2)</f>
        <v>0</v>
      </c>
      <c r="H38" s="171">
        <v>0</v>
      </c>
      <c r="I38" s="172">
        <f>ROUND(E38*H38,2)</f>
        <v>0</v>
      </c>
      <c r="J38" s="171">
        <v>80.5</v>
      </c>
      <c r="K38" s="172">
        <f>ROUND(E38*J38,2)</f>
        <v>17529.189999999999</v>
      </c>
      <c r="L38" s="172">
        <v>21</v>
      </c>
      <c r="M38" s="172">
        <f>G38*(1+L38/100)</f>
        <v>0</v>
      </c>
      <c r="N38" s="170">
        <v>0</v>
      </c>
      <c r="O38" s="170">
        <f>ROUND(E38*N38,2)</f>
        <v>0</v>
      </c>
      <c r="P38" s="170">
        <v>0</v>
      </c>
      <c r="Q38" s="170">
        <f>ROUND(E38*P38,2)</f>
        <v>0</v>
      </c>
      <c r="R38" s="172" t="s">
        <v>172</v>
      </c>
      <c r="S38" s="172" t="s">
        <v>150</v>
      </c>
      <c r="T38" s="173" t="s">
        <v>150</v>
      </c>
      <c r="U38" s="158">
        <v>5.2999999999999999E-2</v>
      </c>
      <c r="V38" s="158">
        <f>ROUND(E38*U38,2)</f>
        <v>11.54</v>
      </c>
      <c r="W38" s="158"/>
      <c r="X38" s="158" t="s">
        <v>173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213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0" t="s">
        <v>177</v>
      </c>
      <c r="D39" s="187"/>
      <c r="E39" s="188"/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178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0" t="s">
        <v>201</v>
      </c>
      <c r="D40" s="187"/>
      <c r="E40" s="188">
        <v>0.14137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178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0" t="s">
        <v>202</v>
      </c>
      <c r="D41" s="187"/>
      <c r="E41" s="188">
        <v>0.36749999999999999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178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0" t="s">
        <v>203</v>
      </c>
      <c r="D42" s="187"/>
      <c r="E42" s="188">
        <v>0.36749999999999999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178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0" t="s">
        <v>204</v>
      </c>
      <c r="D43" s="187"/>
      <c r="E43" s="188">
        <v>5.9977499999999999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178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0" t="s">
        <v>205</v>
      </c>
      <c r="D44" s="187"/>
      <c r="E44" s="188">
        <v>4.2049799999999999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178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0" t="s">
        <v>206</v>
      </c>
      <c r="D45" s="187"/>
      <c r="E45" s="188">
        <v>5.4462400000000004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178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0" t="s">
        <v>207</v>
      </c>
      <c r="D46" s="187"/>
      <c r="E46" s="188">
        <v>0.62831999999999999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178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0" t="s">
        <v>208</v>
      </c>
      <c r="D47" s="187"/>
      <c r="E47" s="188">
        <v>1.22522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178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0" t="s">
        <v>209</v>
      </c>
      <c r="D48" s="187"/>
      <c r="E48" s="188">
        <v>99.375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178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0" t="s">
        <v>210</v>
      </c>
      <c r="D49" s="187"/>
      <c r="E49" s="188">
        <v>100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178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7">
        <v>6</v>
      </c>
      <c r="B50" s="168" t="s">
        <v>214</v>
      </c>
      <c r="C50" s="183" t="s">
        <v>215</v>
      </c>
      <c r="D50" s="169" t="s">
        <v>171</v>
      </c>
      <c r="E50" s="170">
        <v>174.20310000000001</v>
      </c>
      <c r="F50" s="171"/>
      <c r="G50" s="172">
        <f>ROUND(E50*F50,2)</f>
        <v>0</v>
      </c>
      <c r="H50" s="171">
        <v>0</v>
      </c>
      <c r="I50" s="172">
        <f>ROUND(E50*H50,2)</f>
        <v>0</v>
      </c>
      <c r="J50" s="171">
        <v>513</v>
      </c>
      <c r="K50" s="172">
        <f>ROUND(E50*J50,2)</f>
        <v>89366.19</v>
      </c>
      <c r="L50" s="172">
        <v>21</v>
      </c>
      <c r="M50" s="172">
        <f>G50*(1+L50/100)</f>
        <v>0</v>
      </c>
      <c r="N50" s="170">
        <v>0</v>
      </c>
      <c r="O50" s="170">
        <f>ROUND(E50*N50,2)</f>
        <v>0</v>
      </c>
      <c r="P50" s="170">
        <v>0</v>
      </c>
      <c r="Q50" s="170">
        <f>ROUND(E50*P50,2)</f>
        <v>0</v>
      </c>
      <c r="R50" s="172" t="s">
        <v>172</v>
      </c>
      <c r="S50" s="172" t="s">
        <v>150</v>
      </c>
      <c r="T50" s="173" t="s">
        <v>150</v>
      </c>
      <c r="U50" s="158">
        <v>0</v>
      </c>
      <c r="V50" s="158">
        <f>ROUND(E50*U50,2)</f>
        <v>0</v>
      </c>
      <c r="W50" s="158"/>
      <c r="X50" s="158" t="s">
        <v>173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198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0" t="s">
        <v>177</v>
      </c>
      <c r="D51" s="187"/>
      <c r="E51" s="188"/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178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0" t="s">
        <v>179</v>
      </c>
      <c r="D52" s="187"/>
      <c r="E52" s="188">
        <v>0.11310000000000001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178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0" t="s">
        <v>180</v>
      </c>
      <c r="D53" s="187"/>
      <c r="E53" s="188">
        <v>0.29399999999999998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178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0" t="s">
        <v>181</v>
      </c>
      <c r="D54" s="187"/>
      <c r="E54" s="188">
        <v>0.29399999999999998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178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0" t="s">
        <v>182</v>
      </c>
      <c r="D55" s="187"/>
      <c r="E55" s="188">
        <v>4.7981999999999996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178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0" t="s">
        <v>183</v>
      </c>
      <c r="D56" s="187"/>
      <c r="E56" s="188">
        <v>3.3639800000000002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178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0" t="s">
        <v>184</v>
      </c>
      <c r="D57" s="187"/>
      <c r="E57" s="188">
        <v>4.3569899999999997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178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0" t="s">
        <v>185</v>
      </c>
      <c r="D58" s="187"/>
      <c r="E58" s="188">
        <v>0.50265000000000004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178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0" t="s">
        <v>216</v>
      </c>
      <c r="D59" s="187"/>
      <c r="E59" s="188">
        <v>0.98018000000000005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178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0" t="s">
        <v>217</v>
      </c>
      <c r="D60" s="187"/>
      <c r="E60" s="188">
        <v>79.5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178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0" t="s">
        <v>195</v>
      </c>
      <c r="D61" s="187"/>
      <c r="E61" s="188">
        <v>80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178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7">
        <v>7</v>
      </c>
      <c r="B62" s="168" t="s">
        <v>218</v>
      </c>
      <c r="C62" s="183" t="s">
        <v>219</v>
      </c>
      <c r="D62" s="169" t="s">
        <v>165</v>
      </c>
      <c r="E62" s="170">
        <v>52</v>
      </c>
      <c r="F62" s="171"/>
      <c r="G62" s="172">
        <f>ROUND(E62*F62,2)</f>
        <v>0</v>
      </c>
      <c r="H62" s="171">
        <v>0</v>
      </c>
      <c r="I62" s="172">
        <f>ROUND(E62*H62,2)</f>
        <v>0</v>
      </c>
      <c r="J62" s="171">
        <v>286</v>
      </c>
      <c r="K62" s="172">
        <f>ROUND(E62*J62,2)</f>
        <v>14872</v>
      </c>
      <c r="L62" s="172">
        <v>21</v>
      </c>
      <c r="M62" s="172">
        <f>G62*(1+L62/100)</f>
        <v>0</v>
      </c>
      <c r="N62" s="170">
        <v>0</v>
      </c>
      <c r="O62" s="170">
        <f>ROUND(E62*N62,2)</f>
        <v>0</v>
      </c>
      <c r="P62" s="170">
        <v>0</v>
      </c>
      <c r="Q62" s="170">
        <f>ROUND(E62*P62,2)</f>
        <v>0</v>
      </c>
      <c r="R62" s="172" t="s">
        <v>220</v>
      </c>
      <c r="S62" s="172" t="s">
        <v>150</v>
      </c>
      <c r="T62" s="173" t="s">
        <v>150</v>
      </c>
      <c r="U62" s="158">
        <v>0.6</v>
      </c>
      <c r="V62" s="158">
        <f>ROUND(E62*U62,2)</f>
        <v>31.2</v>
      </c>
      <c r="W62" s="158"/>
      <c r="X62" s="158" t="s">
        <v>173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174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0" t="s">
        <v>221</v>
      </c>
      <c r="D63" s="187"/>
      <c r="E63" s="188">
        <v>52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178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33.75" outlineLevel="1" x14ac:dyDescent="0.2">
      <c r="A64" s="167">
        <v>8</v>
      </c>
      <c r="B64" s="168" t="s">
        <v>222</v>
      </c>
      <c r="C64" s="183" t="s">
        <v>223</v>
      </c>
      <c r="D64" s="169" t="s">
        <v>171</v>
      </c>
      <c r="E64" s="170">
        <v>435.50774999999999</v>
      </c>
      <c r="F64" s="171"/>
      <c r="G64" s="172">
        <f>ROUND(E64*F64,2)</f>
        <v>0</v>
      </c>
      <c r="H64" s="171">
        <v>0</v>
      </c>
      <c r="I64" s="172">
        <f>ROUND(E64*H64,2)</f>
        <v>0</v>
      </c>
      <c r="J64" s="171">
        <v>23.9</v>
      </c>
      <c r="K64" s="172">
        <f>ROUND(E64*J64,2)</f>
        <v>10408.64</v>
      </c>
      <c r="L64" s="172">
        <v>21</v>
      </c>
      <c r="M64" s="172">
        <f>G64*(1+L64/100)</f>
        <v>0</v>
      </c>
      <c r="N64" s="170">
        <v>0</v>
      </c>
      <c r="O64" s="170">
        <f>ROUND(E64*N64,2)</f>
        <v>0</v>
      </c>
      <c r="P64" s="170">
        <v>0</v>
      </c>
      <c r="Q64" s="170">
        <f>ROUND(E64*P64,2)</f>
        <v>0</v>
      </c>
      <c r="R64" s="172" t="s">
        <v>172</v>
      </c>
      <c r="S64" s="172" t="s">
        <v>150</v>
      </c>
      <c r="T64" s="173" t="s">
        <v>150</v>
      </c>
      <c r="U64" s="158">
        <v>0</v>
      </c>
      <c r="V64" s="158">
        <f>ROUND(E64*U64,2)</f>
        <v>0</v>
      </c>
      <c r="W64" s="158"/>
      <c r="X64" s="158" t="s">
        <v>173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174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254" t="s">
        <v>199</v>
      </c>
      <c r="D65" s="255"/>
      <c r="E65" s="255"/>
      <c r="F65" s="255"/>
      <c r="G65" s="255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176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0" t="s">
        <v>200</v>
      </c>
      <c r="D66" s="187"/>
      <c r="E66" s="188"/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178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0" t="s">
        <v>224</v>
      </c>
      <c r="D67" s="187"/>
      <c r="E67" s="188">
        <v>0.28273999999999999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178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0" t="s">
        <v>225</v>
      </c>
      <c r="D68" s="187"/>
      <c r="E68" s="188">
        <v>0.73499999999999999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178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0" t="s">
        <v>226</v>
      </c>
      <c r="D69" s="187"/>
      <c r="E69" s="188">
        <v>0.73499999999999999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178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0" t="s">
        <v>227</v>
      </c>
      <c r="D70" s="187"/>
      <c r="E70" s="188">
        <v>11.99549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178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0" t="s">
        <v>228</v>
      </c>
      <c r="D71" s="187"/>
      <c r="E71" s="188">
        <v>8.4099599999999999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178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0" t="s">
        <v>229</v>
      </c>
      <c r="D72" s="187"/>
      <c r="E72" s="188">
        <v>10.892480000000001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178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0" t="s">
        <v>230</v>
      </c>
      <c r="D73" s="187"/>
      <c r="E73" s="188">
        <v>1.25664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178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0" t="s">
        <v>231</v>
      </c>
      <c r="D74" s="187"/>
      <c r="E74" s="188">
        <v>2.45044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178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0" t="s">
        <v>232</v>
      </c>
      <c r="D75" s="187"/>
      <c r="E75" s="188">
        <v>198.75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178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0" t="s">
        <v>233</v>
      </c>
      <c r="D76" s="187"/>
      <c r="E76" s="188">
        <v>200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178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160" t="s">
        <v>132</v>
      </c>
      <c r="B77" s="161" t="s">
        <v>75</v>
      </c>
      <c r="C77" s="181" t="s">
        <v>76</v>
      </c>
      <c r="D77" s="162"/>
      <c r="E77" s="163"/>
      <c r="F77" s="164"/>
      <c r="G77" s="164">
        <f>SUMIF(AG78:AG115,"&lt;&gt;NOR",G78:G115)</f>
        <v>0</v>
      </c>
      <c r="H77" s="164"/>
      <c r="I77" s="164">
        <f>SUM(I78:I115)</f>
        <v>106419.18000000001</v>
      </c>
      <c r="J77" s="164"/>
      <c r="K77" s="164">
        <f>SUM(K78:K115)</f>
        <v>75921.449999999983</v>
      </c>
      <c r="L77" s="164"/>
      <c r="M77" s="164">
        <f>SUM(M78:M115)</f>
        <v>0</v>
      </c>
      <c r="N77" s="163"/>
      <c r="O77" s="163">
        <f>SUM(O78:O115)</f>
        <v>218.29</v>
      </c>
      <c r="P77" s="163"/>
      <c r="Q77" s="163">
        <f>SUM(Q78:Q115)</f>
        <v>0</v>
      </c>
      <c r="R77" s="164"/>
      <c r="S77" s="164"/>
      <c r="T77" s="165"/>
      <c r="U77" s="159"/>
      <c r="V77" s="159">
        <f>SUM(V78:V115)</f>
        <v>168.44999999999996</v>
      </c>
      <c r="W77" s="159"/>
      <c r="X77" s="159"/>
      <c r="AG77" t="s">
        <v>133</v>
      </c>
    </row>
    <row r="78" spans="1:60" outlineLevel="1" x14ac:dyDescent="0.2">
      <c r="A78" s="167">
        <v>9</v>
      </c>
      <c r="B78" s="168" t="s">
        <v>234</v>
      </c>
      <c r="C78" s="183" t="s">
        <v>235</v>
      </c>
      <c r="D78" s="169" t="s">
        <v>188</v>
      </c>
      <c r="E78" s="170">
        <v>445</v>
      </c>
      <c r="F78" s="171"/>
      <c r="G78" s="172">
        <f>ROUND(E78*F78,2)</f>
        <v>0</v>
      </c>
      <c r="H78" s="171">
        <v>1.98</v>
      </c>
      <c r="I78" s="172">
        <f>ROUND(E78*H78,2)</f>
        <v>881.1</v>
      </c>
      <c r="J78" s="171">
        <v>26.02</v>
      </c>
      <c r="K78" s="172">
        <f>ROUND(E78*J78,2)</f>
        <v>11578.9</v>
      </c>
      <c r="L78" s="172">
        <v>21</v>
      </c>
      <c r="M78" s="172">
        <f>G78*(1+L78/100)</f>
        <v>0</v>
      </c>
      <c r="N78" s="170">
        <v>0</v>
      </c>
      <c r="O78" s="170">
        <f>ROUND(E78*N78,2)</f>
        <v>0</v>
      </c>
      <c r="P78" s="170">
        <v>0</v>
      </c>
      <c r="Q78" s="170">
        <f>ROUND(E78*P78,2)</f>
        <v>0</v>
      </c>
      <c r="R78" s="172" t="s">
        <v>189</v>
      </c>
      <c r="S78" s="172" t="s">
        <v>150</v>
      </c>
      <c r="T78" s="173" t="s">
        <v>150</v>
      </c>
      <c r="U78" s="158">
        <v>0.06</v>
      </c>
      <c r="V78" s="158">
        <f>ROUND(E78*U78,2)</f>
        <v>26.7</v>
      </c>
      <c r="W78" s="158"/>
      <c r="X78" s="158" t="s">
        <v>173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213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254" t="s">
        <v>236</v>
      </c>
      <c r="D79" s="255"/>
      <c r="E79" s="255"/>
      <c r="F79" s="255"/>
      <c r="G79" s="255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176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0" t="s">
        <v>237</v>
      </c>
      <c r="D80" s="187"/>
      <c r="E80" s="188">
        <v>85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178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0" t="s">
        <v>238</v>
      </c>
      <c r="D81" s="187"/>
      <c r="E81" s="188">
        <v>360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178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67">
        <v>10</v>
      </c>
      <c r="B82" s="168" t="s">
        <v>239</v>
      </c>
      <c r="C82" s="183" t="s">
        <v>240</v>
      </c>
      <c r="D82" s="169" t="s">
        <v>188</v>
      </c>
      <c r="E82" s="170">
        <v>445</v>
      </c>
      <c r="F82" s="171"/>
      <c r="G82" s="172">
        <f>ROUND(E82*F82,2)</f>
        <v>0</v>
      </c>
      <c r="H82" s="171">
        <v>0</v>
      </c>
      <c r="I82" s="172">
        <f>ROUND(E82*H82,2)</f>
        <v>0</v>
      </c>
      <c r="J82" s="171">
        <v>76.099999999999994</v>
      </c>
      <c r="K82" s="172">
        <f>ROUND(E82*J82,2)</f>
        <v>33864.5</v>
      </c>
      <c r="L82" s="172">
        <v>21</v>
      </c>
      <c r="M82" s="172">
        <f>G82*(1+L82/100)</f>
        <v>0</v>
      </c>
      <c r="N82" s="170">
        <v>0</v>
      </c>
      <c r="O82" s="170">
        <f>ROUND(E82*N82,2)</f>
        <v>0</v>
      </c>
      <c r="P82" s="170">
        <v>0</v>
      </c>
      <c r="Q82" s="170">
        <f>ROUND(E82*P82,2)</f>
        <v>0</v>
      </c>
      <c r="R82" s="172" t="s">
        <v>172</v>
      </c>
      <c r="S82" s="172" t="s">
        <v>150</v>
      </c>
      <c r="T82" s="173" t="s">
        <v>150</v>
      </c>
      <c r="U82" s="158">
        <v>0.17699999999999999</v>
      </c>
      <c r="V82" s="158">
        <f>ROUND(E82*U82,2)</f>
        <v>78.77</v>
      </c>
      <c r="W82" s="158"/>
      <c r="X82" s="158" t="s">
        <v>173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174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2.5" outlineLevel="1" x14ac:dyDescent="0.2">
      <c r="A83" s="155"/>
      <c r="B83" s="156"/>
      <c r="C83" s="254" t="s">
        <v>241</v>
      </c>
      <c r="D83" s="255"/>
      <c r="E83" s="255"/>
      <c r="F83" s="255"/>
      <c r="G83" s="255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176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89" t="str">
        <f>C83</f>
        <v>s případným nutným přemístěním hromad nebo dočasných skládek na místo potřeby ze vzdálenosti do 30 m, v rovině nebo ve svahu do 1 : 5,</v>
      </c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0" t="s">
        <v>237</v>
      </c>
      <c r="D84" s="187"/>
      <c r="E84" s="188">
        <v>85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178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0" t="s">
        <v>238</v>
      </c>
      <c r="D85" s="187"/>
      <c r="E85" s="188">
        <v>360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178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22.5" outlineLevel="1" x14ac:dyDescent="0.2">
      <c r="A86" s="167">
        <v>11</v>
      </c>
      <c r="B86" s="168" t="s">
        <v>242</v>
      </c>
      <c r="C86" s="183" t="s">
        <v>243</v>
      </c>
      <c r="D86" s="169" t="s">
        <v>188</v>
      </c>
      <c r="E86" s="170">
        <v>445</v>
      </c>
      <c r="F86" s="171"/>
      <c r="G86" s="172">
        <f>ROUND(E86*F86,2)</f>
        <v>0</v>
      </c>
      <c r="H86" s="171">
        <v>0</v>
      </c>
      <c r="I86" s="172">
        <f>ROUND(E86*H86,2)</f>
        <v>0</v>
      </c>
      <c r="J86" s="171">
        <v>38.700000000000003</v>
      </c>
      <c r="K86" s="172">
        <f>ROUND(E86*J86,2)</f>
        <v>17221.5</v>
      </c>
      <c r="L86" s="172">
        <v>21</v>
      </c>
      <c r="M86" s="172">
        <f>G86*(1+L86/100)</f>
        <v>0</v>
      </c>
      <c r="N86" s="170">
        <v>0</v>
      </c>
      <c r="O86" s="170">
        <f>ROUND(E86*N86,2)</f>
        <v>0</v>
      </c>
      <c r="P86" s="170">
        <v>0</v>
      </c>
      <c r="Q86" s="170">
        <f>ROUND(E86*P86,2)</f>
        <v>0</v>
      </c>
      <c r="R86" s="172" t="s">
        <v>189</v>
      </c>
      <c r="S86" s="172" t="s">
        <v>150</v>
      </c>
      <c r="T86" s="173" t="s">
        <v>150</v>
      </c>
      <c r="U86" s="158">
        <v>0.09</v>
      </c>
      <c r="V86" s="158">
        <f>ROUND(E86*U86,2)</f>
        <v>40.049999999999997</v>
      </c>
      <c r="W86" s="158"/>
      <c r="X86" s="158" t="s">
        <v>173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174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254" t="s">
        <v>244</v>
      </c>
      <c r="D87" s="255"/>
      <c r="E87" s="255"/>
      <c r="F87" s="255"/>
      <c r="G87" s="255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176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0" t="s">
        <v>237</v>
      </c>
      <c r="D88" s="187"/>
      <c r="E88" s="188">
        <v>85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178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0" t="s">
        <v>238</v>
      </c>
      <c r="D89" s="187"/>
      <c r="E89" s="188">
        <v>360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178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7">
        <v>12</v>
      </c>
      <c r="B90" s="168" t="s">
        <v>245</v>
      </c>
      <c r="C90" s="183" t="s">
        <v>246</v>
      </c>
      <c r="D90" s="169" t="s">
        <v>188</v>
      </c>
      <c r="E90" s="170">
        <v>445</v>
      </c>
      <c r="F90" s="171"/>
      <c r="G90" s="172">
        <f>ROUND(E90*F90,2)</f>
        <v>0</v>
      </c>
      <c r="H90" s="171">
        <v>0</v>
      </c>
      <c r="I90" s="172">
        <f>ROUND(E90*H90,2)</f>
        <v>0</v>
      </c>
      <c r="J90" s="171">
        <v>1.1499999999999999</v>
      </c>
      <c r="K90" s="172">
        <f>ROUND(E90*J90,2)</f>
        <v>511.75</v>
      </c>
      <c r="L90" s="172">
        <v>21</v>
      </c>
      <c r="M90" s="172">
        <f>G90*(1+L90/100)</f>
        <v>0</v>
      </c>
      <c r="N90" s="170">
        <v>0</v>
      </c>
      <c r="O90" s="170">
        <f>ROUND(E90*N90,2)</f>
        <v>0</v>
      </c>
      <c r="P90" s="170">
        <v>0</v>
      </c>
      <c r="Q90" s="170">
        <f>ROUND(E90*P90,2)</f>
        <v>0</v>
      </c>
      <c r="R90" s="172" t="s">
        <v>189</v>
      </c>
      <c r="S90" s="172" t="s">
        <v>150</v>
      </c>
      <c r="T90" s="173" t="s">
        <v>150</v>
      </c>
      <c r="U90" s="158">
        <v>1E-3</v>
      </c>
      <c r="V90" s="158">
        <f>ROUND(E90*U90,2)</f>
        <v>0.45</v>
      </c>
      <c r="W90" s="158"/>
      <c r="X90" s="158" t="s">
        <v>173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174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0" t="s">
        <v>237</v>
      </c>
      <c r="D91" s="187"/>
      <c r="E91" s="188">
        <v>85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178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0" t="s">
        <v>238</v>
      </c>
      <c r="D92" s="187"/>
      <c r="E92" s="188">
        <v>360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178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7">
        <v>13</v>
      </c>
      <c r="B93" s="168" t="s">
        <v>247</v>
      </c>
      <c r="C93" s="183" t="s">
        <v>248</v>
      </c>
      <c r="D93" s="169" t="s">
        <v>188</v>
      </c>
      <c r="E93" s="170">
        <v>445</v>
      </c>
      <c r="F93" s="171"/>
      <c r="G93" s="172">
        <f>ROUND(E93*F93,2)</f>
        <v>0</v>
      </c>
      <c r="H93" s="171">
        <v>0</v>
      </c>
      <c r="I93" s="172">
        <f>ROUND(E93*H93,2)</f>
        <v>0</v>
      </c>
      <c r="J93" s="171">
        <v>5.9</v>
      </c>
      <c r="K93" s="172">
        <f>ROUND(E93*J93,2)</f>
        <v>2625.5</v>
      </c>
      <c r="L93" s="172">
        <v>21</v>
      </c>
      <c r="M93" s="172">
        <f>G93*(1+L93/100)</f>
        <v>0</v>
      </c>
      <c r="N93" s="170">
        <v>0</v>
      </c>
      <c r="O93" s="170">
        <f>ROUND(E93*N93,2)</f>
        <v>0</v>
      </c>
      <c r="P93" s="170">
        <v>0</v>
      </c>
      <c r="Q93" s="170">
        <f>ROUND(E93*P93,2)</f>
        <v>0</v>
      </c>
      <c r="R93" s="172" t="s">
        <v>189</v>
      </c>
      <c r="S93" s="172" t="s">
        <v>150</v>
      </c>
      <c r="T93" s="173" t="s">
        <v>150</v>
      </c>
      <c r="U93" s="158">
        <v>0.02</v>
      </c>
      <c r="V93" s="158">
        <f>ROUND(E93*U93,2)</f>
        <v>8.9</v>
      </c>
      <c r="W93" s="158"/>
      <c r="X93" s="158" t="s">
        <v>173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174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0" t="s">
        <v>237</v>
      </c>
      <c r="D94" s="187"/>
      <c r="E94" s="188">
        <v>85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178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0" t="s">
        <v>238</v>
      </c>
      <c r="D95" s="187"/>
      <c r="E95" s="188">
        <v>360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178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7">
        <v>14</v>
      </c>
      <c r="B96" s="168" t="s">
        <v>249</v>
      </c>
      <c r="C96" s="183" t="s">
        <v>250</v>
      </c>
      <c r="D96" s="169" t="s">
        <v>188</v>
      </c>
      <c r="E96" s="170">
        <v>445</v>
      </c>
      <c r="F96" s="171"/>
      <c r="G96" s="172">
        <f>ROUND(E96*F96,2)</f>
        <v>0</v>
      </c>
      <c r="H96" s="171">
        <v>0</v>
      </c>
      <c r="I96" s="172">
        <f>ROUND(E96*H96,2)</f>
        <v>0</v>
      </c>
      <c r="J96" s="171">
        <v>0.81</v>
      </c>
      <c r="K96" s="172">
        <f>ROUND(E96*J96,2)</f>
        <v>360.45</v>
      </c>
      <c r="L96" s="172">
        <v>21</v>
      </c>
      <c r="M96" s="172">
        <f>G96*(1+L96/100)</f>
        <v>0</v>
      </c>
      <c r="N96" s="170">
        <v>0</v>
      </c>
      <c r="O96" s="170">
        <f>ROUND(E96*N96,2)</f>
        <v>0</v>
      </c>
      <c r="P96" s="170">
        <v>0</v>
      </c>
      <c r="Q96" s="170">
        <f>ROUND(E96*P96,2)</f>
        <v>0</v>
      </c>
      <c r="R96" s="172" t="s">
        <v>189</v>
      </c>
      <c r="S96" s="172" t="s">
        <v>150</v>
      </c>
      <c r="T96" s="173" t="s">
        <v>150</v>
      </c>
      <c r="U96" s="158">
        <v>1E-3</v>
      </c>
      <c r="V96" s="158">
        <f>ROUND(E96*U96,2)</f>
        <v>0.45</v>
      </c>
      <c r="W96" s="158"/>
      <c r="X96" s="158" t="s">
        <v>173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213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0" t="s">
        <v>237</v>
      </c>
      <c r="D97" s="187"/>
      <c r="E97" s="188">
        <v>85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178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0" t="s">
        <v>238</v>
      </c>
      <c r="D98" s="187"/>
      <c r="E98" s="188">
        <v>360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178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67">
        <v>15</v>
      </c>
      <c r="B99" s="168" t="s">
        <v>251</v>
      </c>
      <c r="C99" s="183" t="s">
        <v>252</v>
      </c>
      <c r="D99" s="169" t="s">
        <v>188</v>
      </c>
      <c r="E99" s="170">
        <v>445</v>
      </c>
      <c r="F99" s="171"/>
      <c r="G99" s="172">
        <f>ROUND(E99*F99,2)</f>
        <v>0</v>
      </c>
      <c r="H99" s="171">
        <v>0.03</v>
      </c>
      <c r="I99" s="172">
        <f>ROUND(E99*H99,2)</f>
        <v>13.35</v>
      </c>
      <c r="J99" s="171">
        <v>5.27</v>
      </c>
      <c r="K99" s="172">
        <f>ROUND(E99*J99,2)</f>
        <v>2345.15</v>
      </c>
      <c r="L99" s="172">
        <v>21</v>
      </c>
      <c r="M99" s="172">
        <f>G99*(1+L99/100)</f>
        <v>0</v>
      </c>
      <c r="N99" s="170">
        <v>0</v>
      </c>
      <c r="O99" s="170">
        <f>ROUND(E99*N99,2)</f>
        <v>0</v>
      </c>
      <c r="P99" s="170">
        <v>0</v>
      </c>
      <c r="Q99" s="170">
        <f>ROUND(E99*P99,2)</f>
        <v>0</v>
      </c>
      <c r="R99" s="172" t="s">
        <v>189</v>
      </c>
      <c r="S99" s="172" t="s">
        <v>150</v>
      </c>
      <c r="T99" s="173" t="s">
        <v>150</v>
      </c>
      <c r="U99" s="158">
        <v>3.5000000000000001E-3</v>
      </c>
      <c r="V99" s="158">
        <f>ROUND(E99*U99,2)</f>
        <v>1.56</v>
      </c>
      <c r="W99" s="158"/>
      <c r="X99" s="158" t="s">
        <v>173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213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254" t="s">
        <v>253</v>
      </c>
      <c r="D100" s="255"/>
      <c r="E100" s="255"/>
      <c r="F100" s="255"/>
      <c r="G100" s="255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176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0" t="s">
        <v>237</v>
      </c>
      <c r="D101" s="187"/>
      <c r="E101" s="188">
        <v>85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178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0" t="s">
        <v>238</v>
      </c>
      <c r="D102" s="187"/>
      <c r="E102" s="188">
        <v>360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178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7">
        <v>16</v>
      </c>
      <c r="B103" s="168" t="s">
        <v>254</v>
      </c>
      <c r="C103" s="183" t="s">
        <v>255</v>
      </c>
      <c r="D103" s="169" t="s">
        <v>256</v>
      </c>
      <c r="E103" s="170">
        <v>17.8</v>
      </c>
      <c r="F103" s="171"/>
      <c r="G103" s="172">
        <f>ROUND(E103*F103,2)</f>
        <v>0</v>
      </c>
      <c r="H103" s="171">
        <v>148.5</v>
      </c>
      <c r="I103" s="172">
        <f>ROUND(E103*H103,2)</f>
        <v>2643.3</v>
      </c>
      <c r="J103" s="171">
        <v>0</v>
      </c>
      <c r="K103" s="172">
        <f>ROUND(E103*J103,2)</f>
        <v>0</v>
      </c>
      <c r="L103" s="172">
        <v>21</v>
      </c>
      <c r="M103" s="172">
        <f>G103*(1+L103/100)</f>
        <v>0</v>
      </c>
      <c r="N103" s="170">
        <v>1E-3</v>
      </c>
      <c r="O103" s="170">
        <f>ROUND(E103*N103,2)</f>
        <v>0.02</v>
      </c>
      <c r="P103" s="170">
        <v>0</v>
      </c>
      <c r="Q103" s="170">
        <f>ROUND(E103*P103,2)</f>
        <v>0</v>
      </c>
      <c r="R103" s="172" t="s">
        <v>257</v>
      </c>
      <c r="S103" s="172" t="s">
        <v>150</v>
      </c>
      <c r="T103" s="173" t="s">
        <v>150</v>
      </c>
      <c r="U103" s="158">
        <v>0</v>
      </c>
      <c r="V103" s="158">
        <f>ROUND(E103*U103,2)</f>
        <v>0</v>
      </c>
      <c r="W103" s="158"/>
      <c r="X103" s="158" t="s">
        <v>258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259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0" t="s">
        <v>260</v>
      </c>
      <c r="D104" s="187"/>
      <c r="E104" s="188">
        <v>3.4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178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0" t="s">
        <v>261</v>
      </c>
      <c r="D105" s="187"/>
      <c r="E105" s="188">
        <v>14.4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178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67">
        <v>17</v>
      </c>
      <c r="B106" s="168" t="s">
        <v>262</v>
      </c>
      <c r="C106" s="183" t="s">
        <v>263</v>
      </c>
      <c r="D106" s="169" t="s">
        <v>171</v>
      </c>
      <c r="E106" s="170">
        <v>76.762500000000003</v>
      </c>
      <c r="F106" s="171"/>
      <c r="G106" s="172">
        <f>ROUND(E106*F106,2)</f>
        <v>0</v>
      </c>
      <c r="H106" s="171">
        <v>890</v>
      </c>
      <c r="I106" s="172">
        <f>ROUND(E106*H106,2)</f>
        <v>68318.63</v>
      </c>
      <c r="J106" s="171">
        <v>0</v>
      </c>
      <c r="K106" s="172">
        <f>ROUND(E106*J106,2)</f>
        <v>0</v>
      </c>
      <c r="L106" s="172">
        <v>21</v>
      </c>
      <c r="M106" s="172">
        <f>G106*(1+L106/100)</f>
        <v>0</v>
      </c>
      <c r="N106" s="170">
        <v>1.67</v>
      </c>
      <c r="O106" s="170">
        <f>ROUND(E106*N106,2)</f>
        <v>128.19</v>
      </c>
      <c r="P106" s="170">
        <v>0</v>
      </c>
      <c r="Q106" s="170">
        <f>ROUND(E106*P106,2)</f>
        <v>0</v>
      </c>
      <c r="R106" s="172" t="s">
        <v>257</v>
      </c>
      <c r="S106" s="172" t="s">
        <v>264</v>
      </c>
      <c r="T106" s="173" t="s">
        <v>138</v>
      </c>
      <c r="U106" s="158">
        <v>0</v>
      </c>
      <c r="V106" s="158">
        <f>ROUND(E106*U106,2)</f>
        <v>0</v>
      </c>
      <c r="W106" s="158"/>
      <c r="X106" s="158" t="s">
        <v>258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265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0" t="s">
        <v>266</v>
      </c>
      <c r="D107" s="187"/>
      <c r="E107" s="188">
        <v>12.75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178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0" t="s">
        <v>267</v>
      </c>
      <c r="D108" s="187"/>
      <c r="E108" s="188">
        <v>54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178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0" t="s">
        <v>268</v>
      </c>
      <c r="D109" s="187"/>
      <c r="E109" s="188">
        <v>10.012499999999999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178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67">
        <v>18</v>
      </c>
      <c r="B110" s="168" t="s">
        <v>269</v>
      </c>
      <c r="C110" s="183" t="s">
        <v>270</v>
      </c>
      <c r="D110" s="169" t="s">
        <v>271</v>
      </c>
      <c r="E110" s="170">
        <v>8</v>
      </c>
      <c r="F110" s="171"/>
      <c r="G110" s="172">
        <f>ROUND(E110*F110,2)</f>
        <v>0</v>
      </c>
      <c r="H110" s="171">
        <v>302</v>
      </c>
      <c r="I110" s="172">
        <f>ROUND(E110*H110,2)</f>
        <v>2416</v>
      </c>
      <c r="J110" s="171">
        <v>0</v>
      </c>
      <c r="K110" s="172">
        <f>ROUND(E110*J110,2)</f>
        <v>0</v>
      </c>
      <c r="L110" s="172">
        <v>21</v>
      </c>
      <c r="M110" s="172">
        <f>G110*(1+L110/100)</f>
        <v>0</v>
      </c>
      <c r="N110" s="170">
        <v>1E-3</v>
      </c>
      <c r="O110" s="170">
        <f>ROUND(E110*N110,2)</f>
        <v>0.01</v>
      </c>
      <c r="P110" s="170">
        <v>0</v>
      </c>
      <c r="Q110" s="170">
        <f>ROUND(E110*P110,2)</f>
        <v>0</v>
      </c>
      <c r="R110" s="172" t="s">
        <v>257</v>
      </c>
      <c r="S110" s="172" t="s">
        <v>150</v>
      </c>
      <c r="T110" s="173" t="s">
        <v>150</v>
      </c>
      <c r="U110" s="158">
        <v>0</v>
      </c>
      <c r="V110" s="158">
        <f>ROUND(E110*U110,2)</f>
        <v>0</v>
      </c>
      <c r="W110" s="158"/>
      <c r="X110" s="158" t="s">
        <v>258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259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0" t="s">
        <v>272</v>
      </c>
      <c r="D111" s="187"/>
      <c r="E111" s="188">
        <v>8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178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67">
        <v>19</v>
      </c>
      <c r="B112" s="168" t="s">
        <v>273</v>
      </c>
      <c r="C112" s="183" t="s">
        <v>274</v>
      </c>
      <c r="D112" s="169" t="s">
        <v>188</v>
      </c>
      <c r="E112" s="170">
        <v>445</v>
      </c>
      <c r="F112" s="171"/>
      <c r="G112" s="172">
        <f>ROUND(E112*F112,2)</f>
        <v>0</v>
      </c>
      <c r="H112" s="171">
        <v>72.239999999999995</v>
      </c>
      <c r="I112" s="172">
        <f>ROUND(E112*H112,2)</f>
        <v>32146.799999999999</v>
      </c>
      <c r="J112" s="171">
        <v>16.66</v>
      </c>
      <c r="K112" s="172">
        <f>ROUND(E112*J112,2)</f>
        <v>7413.7</v>
      </c>
      <c r="L112" s="172">
        <v>21</v>
      </c>
      <c r="M112" s="172">
        <f>G112*(1+L112/100)</f>
        <v>0</v>
      </c>
      <c r="N112" s="170">
        <v>0.2024</v>
      </c>
      <c r="O112" s="170">
        <f>ROUND(E112*N112,2)</f>
        <v>90.07</v>
      </c>
      <c r="P112" s="170">
        <v>0</v>
      </c>
      <c r="Q112" s="170">
        <f>ROUND(E112*P112,2)</f>
        <v>0</v>
      </c>
      <c r="R112" s="172" t="s">
        <v>275</v>
      </c>
      <c r="S112" s="172" t="s">
        <v>150</v>
      </c>
      <c r="T112" s="173" t="s">
        <v>150</v>
      </c>
      <c r="U112" s="158">
        <v>2.5999999999999999E-2</v>
      </c>
      <c r="V112" s="158">
        <f>ROUND(E112*U112,2)</f>
        <v>11.57</v>
      </c>
      <c r="W112" s="158"/>
      <c r="X112" s="158" t="s">
        <v>173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174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254" t="s">
        <v>276</v>
      </c>
      <c r="D113" s="255"/>
      <c r="E113" s="255"/>
      <c r="F113" s="255"/>
      <c r="G113" s="255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176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0" t="s">
        <v>237</v>
      </c>
      <c r="D114" s="187"/>
      <c r="E114" s="188">
        <v>85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178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0" t="s">
        <v>238</v>
      </c>
      <c r="D115" s="187"/>
      <c r="E115" s="188">
        <v>360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178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x14ac:dyDescent="0.2">
      <c r="A116" s="160" t="s">
        <v>132</v>
      </c>
      <c r="B116" s="161" t="s">
        <v>77</v>
      </c>
      <c r="C116" s="181" t="s">
        <v>79</v>
      </c>
      <c r="D116" s="162"/>
      <c r="E116" s="163"/>
      <c r="F116" s="164"/>
      <c r="G116" s="164">
        <f>SUMIF(AG117:AG184,"&lt;&gt;NOR",G117:G184)</f>
        <v>0</v>
      </c>
      <c r="H116" s="164"/>
      <c r="I116" s="164">
        <f>SUM(I117:I184)</f>
        <v>85822.430000000008</v>
      </c>
      <c r="J116" s="164"/>
      <c r="K116" s="164">
        <f>SUM(K117:K184)</f>
        <v>63206.140000000007</v>
      </c>
      <c r="L116" s="164"/>
      <c r="M116" s="164">
        <f>SUM(M117:M184)</f>
        <v>0</v>
      </c>
      <c r="N116" s="163"/>
      <c r="O116" s="163">
        <f>SUM(O117:O184)</f>
        <v>42.079999999999991</v>
      </c>
      <c r="P116" s="163"/>
      <c r="Q116" s="163">
        <f>SUM(Q117:Q184)</f>
        <v>0</v>
      </c>
      <c r="R116" s="164"/>
      <c r="S116" s="164"/>
      <c r="T116" s="165"/>
      <c r="U116" s="159"/>
      <c r="V116" s="159">
        <f>SUM(V117:V184)</f>
        <v>116.30000000000001</v>
      </c>
      <c r="W116" s="159"/>
      <c r="X116" s="159"/>
      <c r="AG116" t="s">
        <v>133</v>
      </c>
    </row>
    <row r="117" spans="1:60" outlineLevel="1" x14ac:dyDescent="0.2">
      <c r="A117" s="167">
        <v>20</v>
      </c>
      <c r="B117" s="168" t="s">
        <v>277</v>
      </c>
      <c r="C117" s="183" t="s">
        <v>278</v>
      </c>
      <c r="D117" s="169" t="s">
        <v>171</v>
      </c>
      <c r="E117" s="170">
        <v>14.75211</v>
      </c>
      <c r="F117" s="171"/>
      <c r="G117" s="172">
        <f>ROUND(E117*F117,2)</f>
        <v>0</v>
      </c>
      <c r="H117" s="171">
        <v>2973.83</v>
      </c>
      <c r="I117" s="172">
        <f>ROUND(E117*H117,2)</f>
        <v>43870.27</v>
      </c>
      <c r="J117" s="171">
        <v>321.17</v>
      </c>
      <c r="K117" s="172">
        <f>ROUND(E117*J117,2)</f>
        <v>4737.9399999999996</v>
      </c>
      <c r="L117" s="172">
        <v>21</v>
      </c>
      <c r="M117" s="172">
        <f>G117*(1+L117/100)</f>
        <v>0</v>
      </c>
      <c r="N117" s="170">
        <v>2.5249999999999999</v>
      </c>
      <c r="O117" s="170">
        <f>ROUND(E117*N117,2)</f>
        <v>37.25</v>
      </c>
      <c r="P117" s="170">
        <v>0</v>
      </c>
      <c r="Q117" s="170">
        <f>ROUND(E117*P117,2)</f>
        <v>0</v>
      </c>
      <c r="R117" s="172" t="s">
        <v>279</v>
      </c>
      <c r="S117" s="172" t="s">
        <v>150</v>
      </c>
      <c r="T117" s="173" t="s">
        <v>150</v>
      </c>
      <c r="U117" s="158">
        <v>0.47699999999999998</v>
      </c>
      <c r="V117" s="158">
        <f>ROUND(E117*U117,2)</f>
        <v>7.04</v>
      </c>
      <c r="W117" s="158"/>
      <c r="X117" s="158" t="s">
        <v>173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174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0" t="s">
        <v>280</v>
      </c>
      <c r="D118" s="187"/>
      <c r="E118" s="188"/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178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0" t="s">
        <v>179</v>
      </c>
      <c r="D119" s="187"/>
      <c r="E119" s="188">
        <v>0.11310000000000001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178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0" t="s">
        <v>180</v>
      </c>
      <c r="D120" s="187"/>
      <c r="E120" s="188">
        <v>0.29399999999999998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178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0" t="s">
        <v>181</v>
      </c>
      <c r="D121" s="187"/>
      <c r="E121" s="188">
        <v>0.29399999999999998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178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0" t="s">
        <v>182</v>
      </c>
      <c r="D122" s="187"/>
      <c r="E122" s="188">
        <v>4.7981999999999996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178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0" t="s">
        <v>183</v>
      </c>
      <c r="D123" s="187"/>
      <c r="E123" s="188">
        <v>3.3639800000000002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178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0" t="s">
        <v>184</v>
      </c>
      <c r="D124" s="187"/>
      <c r="E124" s="188">
        <v>4.3569899999999997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178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0" t="s">
        <v>185</v>
      </c>
      <c r="D125" s="187"/>
      <c r="E125" s="188">
        <v>0.50265000000000004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178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90" t="s">
        <v>281</v>
      </c>
      <c r="D126" s="187"/>
      <c r="E126" s="188">
        <v>1.02919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178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67">
        <v>21</v>
      </c>
      <c r="B127" s="168" t="s">
        <v>282</v>
      </c>
      <c r="C127" s="183" t="s">
        <v>283</v>
      </c>
      <c r="D127" s="169" t="s">
        <v>188</v>
      </c>
      <c r="E127" s="170">
        <v>65.137699999999995</v>
      </c>
      <c r="F127" s="171"/>
      <c r="G127" s="172">
        <f>ROUND(E127*F127,2)</f>
        <v>0</v>
      </c>
      <c r="H127" s="171">
        <v>246.55</v>
      </c>
      <c r="I127" s="172">
        <f>ROUND(E127*H127,2)</f>
        <v>16059.7</v>
      </c>
      <c r="J127" s="171">
        <v>465.45</v>
      </c>
      <c r="K127" s="172">
        <f>ROUND(E127*J127,2)</f>
        <v>30318.34</v>
      </c>
      <c r="L127" s="172">
        <v>21</v>
      </c>
      <c r="M127" s="172">
        <f>G127*(1+L127/100)</f>
        <v>0</v>
      </c>
      <c r="N127" s="170">
        <v>3.9199999999999999E-2</v>
      </c>
      <c r="O127" s="170">
        <f>ROUND(E127*N127,2)</f>
        <v>2.5499999999999998</v>
      </c>
      <c r="P127" s="170">
        <v>0</v>
      </c>
      <c r="Q127" s="170">
        <f>ROUND(E127*P127,2)</f>
        <v>0</v>
      </c>
      <c r="R127" s="172" t="s">
        <v>279</v>
      </c>
      <c r="S127" s="172" t="s">
        <v>150</v>
      </c>
      <c r="T127" s="173" t="s">
        <v>150</v>
      </c>
      <c r="U127" s="158">
        <v>1.05</v>
      </c>
      <c r="V127" s="158">
        <f>ROUND(E127*U127,2)</f>
        <v>68.39</v>
      </c>
      <c r="W127" s="158"/>
      <c r="X127" s="158" t="s">
        <v>173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174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 x14ac:dyDescent="0.2">
      <c r="A128" s="155"/>
      <c r="B128" s="156"/>
      <c r="C128" s="254" t="s">
        <v>284</v>
      </c>
      <c r="D128" s="255"/>
      <c r="E128" s="255"/>
      <c r="F128" s="255"/>
      <c r="G128" s="255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176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89" t="str">
        <f>C128</f>
        <v>bednění svislé nebo šikmé (odkloněné), půdorysně přímé nebo zalomené, stěn základových patek ve volných nebo zapažených jámách, rýhách, šachtách, včetně případných vzpěr,</v>
      </c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0" t="s">
        <v>177</v>
      </c>
      <c r="D129" s="187"/>
      <c r="E129" s="188"/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178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0" t="s">
        <v>285</v>
      </c>
      <c r="D130" s="187"/>
      <c r="E130" s="188">
        <v>1.13097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178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90" t="s">
        <v>286</v>
      </c>
      <c r="D131" s="187"/>
      <c r="E131" s="188">
        <v>1.68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178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90" t="s">
        <v>287</v>
      </c>
      <c r="D132" s="187"/>
      <c r="E132" s="188">
        <v>1.68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178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90" t="s">
        <v>288</v>
      </c>
      <c r="D133" s="187"/>
      <c r="E133" s="188">
        <v>6.8504399999999999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178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55"/>
      <c r="B134" s="156"/>
      <c r="C134" s="190" t="s">
        <v>289</v>
      </c>
      <c r="D134" s="187"/>
      <c r="E134" s="188">
        <v>19.49982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178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0" t="s">
        <v>290</v>
      </c>
      <c r="D135" s="187"/>
      <c r="E135" s="188">
        <v>29.269909999999999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178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0" t="s">
        <v>291</v>
      </c>
      <c r="D136" s="187"/>
      <c r="E136" s="188">
        <v>5.0265500000000003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178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67">
        <v>22</v>
      </c>
      <c r="B137" s="168" t="s">
        <v>292</v>
      </c>
      <c r="C137" s="183" t="s">
        <v>293</v>
      </c>
      <c r="D137" s="169" t="s">
        <v>188</v>
      </c>
      <c r="E137" s="170">
        <v>65.137699999999995</v>
      </c>
      <c r="F137" s="171"/>
      <c r="G137" s="172">
        <f>ROUND(E137*F137,2)</f>
        <v>0</v>
      </c>
      <c r="H137" s="171">
        <v>0</v>
      </c>
      <c r="I137" s="172">
        <f>ROUND(E137*H137,2)</f>
        <v>0</v>
      </c>
      <c r="J137" s="171">
        <v>143.5</v>
      </c>
      <c r="K137" s="172">
        <f>ROUND(E137*J137,2)</f>
        <v>9347.26</v>
      </c>
      <c r="L137" s="172">
        <v>21</v>
      </c>
      <c r="M137" s="172">
        <f>G137*(1+L137/100)</f>
        <v>0</v>
      </c>
      <c r="N137" s="170">
        <v>0</v>
      </c>
      <c r="O137" s="170">
        <f>ROUND(E137*N137,2)</f>
        <v>0</v>
      </c>
      <c r="P137" s="170">
        <v>0</v>
      </c>
      <c r="Q137" s="170">
        <f>ROUND(E137*P137,2)</f>
        <v>0</v>
      </c>
      <c r="R137" s="172" t="s">
        <v>279</v>
      </c>
      <c r="S137" s="172" t="s">
        <v>150</v>
      </c>
      <c r="T137" s="173" t="s">
        <v>150</v>
      </c>
      <c r="U137" s="158">
        <v>0.32</v>
      </c>
      <c r="V137" s="158">
        <f>ROUND(E137*U137,2)</f>
        <v>20.84</v>
      </c>
      <c r="W137" s="158"/>
      <c r="X137" s="158" t="s">
        <v>173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174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55"/>
      <c r="B138" s="156"/>
      <c r="C138" s="254" t="s">
        <v>284</v>
      </c>
      <c r="D138" s="255"/>
      <c r="E138" s="255"/>
      <c r="F138" s="255"/>
      <c r="G138" s="255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176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89" t="str">
        <f>C138</f>
        <v>bednění svislé nebo šikmé (odkloněné), půdorysně přímé nebo zalomené, stěn základových patek ve volných nebo zapažených jámách, rýhách, šachtách, včetně případných vzpěr,</v>
      </c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90" t="s">
        <v>177</v>
      </c>
      <c r="D139" s="187"/>
      <c r="E139" s="188"/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178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0" t="s">
        <v>285</v>
      </c>
      <c r="D140" s="187"/>
      <c r="E140" s="188">
        <v>1.13097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178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0" t="s">
        <v>286</v>
      </c>
      <c r="D141" s="187"/>
      <c r="E141" s="188">
        <v>1.68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178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90" t="s">
        <v>287</v>
      </c>
      <c r="D142" s="187"/>
      <c r="E142" s="188">
        <v>1.68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178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90" t="s">
        <v>288</v>
      </c>
      <c r="D143" s="187"/>
      <c r="E143" s="188">
        <v>6.8504399999999999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178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55"/>
      <c r="B144" s="156"/>
      <c r="C144" s="190" t="s">
        <v>289</v>
      </c>
      <c r="D144" s="187"/>
      <c r="E144" s="188">
        <v>19.49982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178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90" t="s">
        <v>290</v>
      </c>
      <c r="D145" s="187"/>
      <c r="E145" s="188">
        <v>29.269909999999999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178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90" t="s">
        <v>291</v>
      </c>
      <c r="D146" s="187"/>
      <c r="E146" s="188">
        <v>5.0265500000000003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178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2.5" outlineLevel="1" x14ac:dyDescent="0.2">
      <c r="A147" s="167">
        <v>23</v>
      </c>
      <c r="B147" s="168" t="s">
        <v>294</v>
      </c>
      <c r="C147" s="183" t="s">
        <v>295</v>
      </c>
      <c r="D147" s="169" t="s">
        <v>171</v>
      </c>
      <c r="E147" s="170">
        <v>0.53968000000000005</v>
      </c>
      <c r="F147" s="171"/>
      <c r="G147" s="172">
        <f>ROUND(E147*F147,2)</f>
        <v>0</v>
      </c>
      <c r="H147" s="171">
        <v>2773.19</v>
      </c>
      <c r="I147" s="172">
        <f>ROUND(E147*H147,2)</f>
        <v>1496.64</v>
      </c>
      <c r="J147" s="171">
        <v>3216.81</v>
      </c>
      <c r="K147" s="172">
        <f>ROUND(E147*J147,2)</f>
        <v>1736.05</v>
      </c>
      <c r="L147" s="172">
        <v>21</v>
      </c>
      <c r="M147" s="172">
        <f>G147*(1+L147/100)</f>
        <v>0</v>
      </c>
      <c r="N147" s="170">
        <v>2.5249999999999999</v>
      </c>
      <c r="O147" s="170">
        <f>ROUND(E147*N147,2)</f>
        <v>1.36</v>
      </c>
      <c r="P147" s="170">
        <v>0</v>
      </c>
      <c r="Q147" s="170">
        <f>ROUND(E147*P147,2)</f>
        <v>0</v>
      </c>
      <c r="R147" s="172" t="s">
        <v>220</v>
      </c>
      <c r="S147" s="172" t="s">
        <v>150</v>
      </c>
      <c r="T147" s="173" t="s">
        <v>150</v>
      </c>
      <c r="U147" s="158">
        <v>6.75</v>
      </c>
      <c r="V147" s="158">
        <f>ROUND(E147*U147,2)</f>
        <v>3.64</v>
      </c>
      <c r="W147" s="158"/>
      <c r="X147" s="158" t="s">
        <v>173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174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254" t="s">
        <v>296</v>
      </c>
      <c r="D148" s="255"/>
      <c r="E148" s="255"/>
      <c r="F148" s="255"/>
      <c r="G148" s="255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176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90" t="s">
        <v>297</v>
      </c>
      <c r="D149" s="187"/>
      <c r="E149" s="188"/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178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90" t="s">
        <v>298</v>
      </c>
      <c r="D150" s="187"/>
      <c r="E150" s="188">
        <v>1.669E-2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178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90" t="s">
        <v>299</v>
      </c>
      <c r="D151" s="187"/>
      <c r="E151" s="188">
        <v>1.1129999999999999E-2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178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90" t="s">
        <v>300</v>
      </c>
      <c r="D152" s="187"/>
      <c r="E152" s="188">
        <v>1.1129999999999999E-2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178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ht="22.5" outlineLevel="1" x14ac:dyDescent="0.2">
      <c r="A153" s="155"/>
      <c r="B153" s="156"/>
      <c r="C153" s="190" t="s">
        <v>301</v>
      </c>
      <c r="D153" s="187"/>
      <c r="E153" s="188">
        <v>0.24109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178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90" t="s">
        <v>302</v>
      </c>
      <c r="D154" s="187"/>
      <c r="E154" s="188">
        <v>0.18546000000000001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178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90" t="s">
        <v>303</v>
      </c>
      <c r="D155" s="187"/>
      <c r="E155" s="188">
        <v>7.4179999999999996E-2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178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ht="22.5" outlineLevel="1" x14ac:dyDescent="0.2">
      <c r="A156" s="167">
        <v>24</v>
      </c>
      <c r="B156" s="168" t="s">
        <v>304</v>
      </c>
      <c r="C156" s="183" t="s">
        <v>305</v>
      </c>
      <c r="D156" s="169" t="s">
        <v>171</v>
      </c>
      <c r="E156" s="170">
        <v>0.31651000000000001</v>
      </c>
      <c r="F156" s="171"/>
      <c r="G156" s="172">
        <f>ROUND(E156*F156,2)</f>
        <v>0</v>
      </c>
      <c r="H156" s="171">
        <v>2776.24</v>
      </c>
      <c r="I156" s="172">
        <f>ROUND(E156*H156,2)</f>
        <v>878.71</v>
      </c>
      <c r="J156" s="171">
        <v>2668.76</v>
      </c>
      <c r="K156" s="172">
        <f>ROUND(E156*J156,2)</f>
        <v>844.69</v>
      </c>
      <c r="L156" s="172">
        <v>21</v>
      </c>
      <c r="M156" s="172">
        <f>G156*(1+L156/100)</f>
        <v>0</v>
      </c>
      <c r="N156" s="170">
        <v>2.5249999999999999</v>
      </c>
      <c r="O156" s="170">
        <f>ROUND(E156*N156,2)</f>
        <v>0.8</v>
      </c>
      <c r="P156" s="170">
        <v>0</v>
      </c>
      <c r="Q156" s="170">
        <f>ROUND(E156*P156,2)</f>
        <v>0</v>
      </c>
      <c r="R156" s="172" t="s">
        <v>220</v>
      </c>
      <c r="S156" s="172" t="s">
        <v>150</v>
      </c>
      <c r="T156" s="173" t="s">
        <v>150</v>
      </c>
      <c r="U156" s="158">
        <v>5.6</v>
      </c>
      <c r="V156" s="158">
        <f>ROUND(E156*U156,2)</f>
        <v>1.77</v>
      </c>
      <c r="W156" s="158"/>
      <c r="X156" s="158" t="s">
        <v>173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174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254" t="s">
        <v>296</v>
      </c>
      <c r="D157" s="255"/>
      <c r="E157" s="255"/>
      <c r="F157" s="255"/>
      <c r="G157" s="255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176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90" t="s">
        <v>297</v>
      </c>
      <c r="D158" s="187"/>
      <c r="E158" s="188"/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178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90" t="s">
        <v>306</v>
      </c>
      <c r="D159" s="187"/>
      <c r="E159" s="188">
        <v>0.18462999999999999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178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90" t="s">
        <v>307</v>
      </c>
      <c r="D160" s="187"/>
      <c r="E160" s="188">
        <v>3.2969999999999999E-2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178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90" t="s">
        <v>308</v>
      </c>
      <c r="D161" s="187"/>
      <c r="E161" s="188">
        <v>9.8909999999999998E-2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178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67">
        <v>25</v>
      </c>
      <c r="B162" s="168" t="s">
        <v>309</v>
      </c>
      <c r="C162" s="183" t="s">
        <v>310</v>
      </c>
      <c r="D162" s="169" t="s">
        <v>311</v>
      </c>
      <c r="E162" s="170">
        <v>29.1</v>
      </c>
      <c r="F162" s="171"/>
      <c r="G162" s="172">
        <f>ROUND(E162*F162,2)</f>
        <v>0</v>
      </c>
      <c r="H162" s="171">
        <v>0</v>
      </c>
      <c r="I162" s="172">
        <f>ROUND(E162*H162,2)</f>
        <v>0</v>
      </c>
      <c r="J162" s="171">
        <v>232</v>
      </c>
      <c r="K162" s="172">
        <f>ROUND(E162*J162,2)</f>
        <v>6751.2</v>
      </c>
      <c r="L162" s="172">
        <v>21</v>
      </c>
      <c r="M162" s="172">
        <f>G162*(1+L162/100)</f>
        <v>0</v>
      </c>
      <c r="N162" s="170">
        <v>0</v>
      </c>
      <c r="O162" s="170">
        <f>ROUND(E162*N162,2)</f>
        <v>0</v>
      </c>
      <c r="P162" s="170">
        <v>0</v>
      </c>
      <c r="Q162" s="170">
        <f>ROUND(E162*P162,2)</f>
        <v>0</v>
      </c>
      <c r="R162" s="172"/>
      <c r="S162" s="172" t="s">
        <v>137</v>
      </c>
      <c r="T162" s="173" t="s">
        <v>138</v>
      </c>
      <c r="U162" s="158">
        <v>0</v>
      </c>
      <c r="V162" s="158">
        <f>ROUND(E162*U162,2)</f>
        <v>0</v>
      </c>
      <c r="W162" s="158"/>
      <c r="X162" s="158" t="s">
        <v>173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174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90" t="s">
        <v>297</v>
      </c>
      <c r="D163" s="187"/>
      <c r="E163" s="188"/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178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90" t="s">
        <v>312</v>
      </c>
      <c r="D164" s="187"/>
      <c r="E164" s="188">
        <v>0.9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178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90" t="s">
        <v>313</v>
      </c>
      <c r="D165" s="187"/>
      <c r="E165" s="188">
        <v>0.6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178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0" t="s">
        <v>314</v>
      </c>
      <c r="D166" s="187"/>
      <c r="E166" s="188">
        <v>0.6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178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0" t="s">
        <v>315</v>
      </c>
      <c r="D167" s="187"/>
      <c r="E167" s="188">
        <v>13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178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90" t="s">
        <v>316</v>
      </c>
      <c r="D168" s="187"/>
      <c r="E168" s="188">
        <v>10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178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90" t="s">
        <v>317</v>
      </c>
      <c r="D169" s="187"/>
      <c r="E169" s="188">
        <v>4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178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 x14ac:dyDescent="0.2">
      <c r="A170" s="167">
        <v>26</v>
      </c>
      <c r="B170" s="168" t="s">
        <v>318</v>
      </c>
      <c r="C170" s="183" t="s">
        <v>319</v>
      </c>
      <c r="D170" s="169" t="s">
        <v>311</v>
      </c>
      <c r="E170" s="170">
        <v>9.6</v>
      </c>
      <c r="F170" s="171"/>
      <c r="G170" s="172">
        <f>ROUND(E170*F170,2)</f>
        <v>0</v>
      </c>
      <c r="H170" s="171">
        <v>0</v>
      </c>
      <c r="I170" s="172">
        <f>ROUND(E170*H170,2)</f>
        <v>0</v>
      </c>
      <c r="J170" s="171">
        <v>258</v>
      </c>
      <c r="K170" s="172">
        <f>ROUND(E170*J170,2)</f>
        <v>2476.8000000000002</v>
      </c>
      <c r="L170" s="172">
        <v>21</v>
      </c>
      <c r="M170" s="172">
        <f>G170*(1+L170/100)</f>
        <v>0</v>
      </c>
      <c r="N170" s="170">
        <v>0</v>
      </c>
      <c r="O170" s="170">
        <f>ROUND(E170*N170,2)</f>
        <v>0</v>
      </c>
      <c r="P170" s="170">
        <v>0</v>
      </c>
      <c r="Q170" s="170">
        <f>ROUND(E170*P170,2)</f>
        <v>0</v>
      </c>
      <c r="R170" s="172"/>
      <c r="S170" s="172" t="s">
        <v>137</v>
      </c>
      <c r="T170" s="173" t="s">
        <v>138</v>
      </c>
      <c r="U170" s="158">
        <v>0</v>
      </c>
      <c r="V170" s="158">
        <f>ROUND(E170*U170,2)</f>
        <v>0</v>
      </c>
      <c r="W170" s="158"/>
      <c r="X170" s="158" t="s">
        <v>173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174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90" t="s">
        <v>297</v>
      </c>
      <c r="D171" s="187"/>
      <c r="E171" s="188"/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178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90" t="s">
        <v>320</v>
      </c>
      <c r="D172" s="187"/>
      <c r="E172" s="188">
        <v>5.6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178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90" t="s">
        <v>321</v>
      </c>
      <c r="D173" s="187"/>
      <c r="E173" s="188">
        <v>1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178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90" t="s">
        <v>322</v>
      </c>
      <c r="D174" s="187"/>
      <c r="E174" s="188">
        <v>3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178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67">
        <v>27</v>
      </c>
      <c r="B175" s="168" t="s">
        <v>323</v>
      </c>
      <c r="C175" s="183" t="s">
        <v>324</v>
      </c>
      <c r="D175" s="169" t="s">
        <v>188</v>
      </c>
      <c r="E175" s="170">
        <v>320</v>
      </c>
      <c r="F175" s="171"/>
      <c r="G175" s="172">
        <f>ROUND(E175*F175,2)</f>
        <v>0</v>
      </c>
      <c r="H175" s="171">
        <v>0.55000000000000004</v>
      </c>
      <c r="I175" s="172">
        <f>ROUND(E175*H175,2)</f>
        <v>176</v>
      </c>
      <c r="J175" s="171">
        <v>21.05</v>
      </c>
      <c r="K175" s="172">
        <f>ROUND(E175*J175,2)</f>
        <v>6736</v>
      </c>
      <c r="L175" s="172">
        <v>21</v>
      </c>
      <c r="M175" s="172">
        <f>G175*(1+L175/100)</f>
        <v>0</v>
      </c>
      <c r="N175" s="170">
        <v>3.0000000000000001E-5</v>
      </c>
      <c r="O175" s="170">
        <f>ROUND(E175*N175,2)</f>
        <v>0.01</v>
      </c>
      <c r="P175" s="170">
        <v>0</v>
      </c>
      <c r="Q175" s="170">
        <f>ROUND(E175*P175,2)</f>
        <v>0</v>
      </c>
      <c r="R175" s="172" t="s">
        <v>325</v>
      </c>
      <c r="S175" s="172" t="s">
        <v>150</v>
      </c>
      <c r="T175" s="173" t="s">
        <v>150</v>
      </c>
      <c r="U175" s="158">
        <v>4.3999999999999997E-2</v>
      </c>
      <c r="V175" s="158">
        <f>ROUND(E175*U175,2)</f>
        <v>14.08</v>
      </c>
      <c r="W175" s="158"/>
      <c r="X175" s="158" t="s">
        <v>173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174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90" t="s">
        <v>326</v>
      </c>
      <c r="D176" s="187"/>
      <c r="E176" s="188">
        <v>320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178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22.5" outlineLevel="1" x14ac:dyDescent="0.2">
      <c r="A177" s="167">
        <v>28</v>
      </c>
      <c r="B177" s="168" t="s">
        <v>327</v>
      </c>
      <c r="C177" s="183" t="s">
        <v>328</v>
      </c>
      <c r="D177" s="169" t="s">
        <v>188</v>
      </c>
      <c r="E177" s="170">
        <v>368</v>
      </c>
      <c r="F177" s="171"/>
      <c r="G177" s="172">
        <f>ROUND(E177*F177,2)</f>
        <v>0</v>
      </c>
      <c r="H177" s="171">
        <v>61.9</v>
      </c>
      <c r="I177" s="172">
        <f>ROUND(E177*H177,2)</f>
        <v>22779.200000000001</v>
      </c>
      <c r="J177" s="171">
        <v>0</v>
      </c>
      <c r="K177" s="172">
        <f>ROUND(E177*J177,2)</f>
        <v>0</v>
      </c>
      <c r="L177" s="172">
        <v>21</v>
      </c>
      <c r="M177" s="172">
        <f>G177*(1+L177/100)</f>
        <v>0</v>
      </c>
      <c r="N177" s="170">
        <v>2.9999999999999997E-4</v>
      </c>
      <c r="O177" s="170">
        <f>ROUND(E177*N177,2)</f>
        <v>0.11</v>
      </c>
      <c r="P177" s="170">
        <v>0</v>
      </c>
      <c r="Q177" s="170">
        <f>ROUND(E177*P177,2)</f>
        <v>0</v>
      </c>
      <c r="R177" s="172" t="s">
        <v>257</v>
      </c>
      <c r="S177" s="172" t="s">
        <v>150</v>
      </c>
      <c r="T177" s="173" t="s">
        <v>150</v>
      </c>
      <c r="U177" s="158">
        <v>0</v>
      </c>
      <c r="V177" s="158">
        <f>ROUND(E177*U177,2)</f>
        <v>0</v>
      </c>
      <c r="W177" s="158"/>
      <c r="X177" s="158" t="s">
        <v>258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265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90" t="s">
        <v>326</v>
      </c>
      <c r="D178" s="187"/>
      <c r="E178" s="188">
        <v>320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178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90" t="s">
        <v>329</v>
      </c>
      <c r="D179" s="187"/>
      <c r="E179" s="188">
        <v>48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178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67">
        <v>29</v>
      </c>
      <c r="B180" s="168" t="s">
        <v>323</v>
      </c>
      <c r="C180" s="183" t="s">
        <v>324</v>
      </c>
      <c r="D180" s="169" t="s">
        <v>188</v>
      </c>
      <c r="E180" s="170">
        <v>12.25</v>
      </c>
      <c r="F180" s="171"/>
      <c r="G180" s="172">
        <f>ROUND(E180*F180,2)</f>
        <v>0</v>
      </c>
      <c r="H180" s="171">
        <v>0.55000000000000004</v>
      </c>
      <c r="I180" s="172">
        <f>ROUND(E180*H180,2)</f>
        <v>6.74</v>
      </c>
      <c r="J180" s="171">
        <v>21.05</v>
      </c>
      <c r="K180" s="172">
        <f>ROUND(E180*J180,2)</f>
        <v>257.86</v>
      </c>
      <c r="L180" s="172">
        <v>21</v>
      </c>
      <c r="M180" s="172">
        <f>G180*(1+L180/100)</f>
        <v>0</v>
      </c>
      <c r="N180" s="170">
        <v>3.0000000000000001E-5</v>
      </c>
      <c r="O180" s="170">
        <f>ROUND(E180*N180,2)</f>
        <v>0</v>
      </c>
      <c r="P180" s="170">
        <v>0</v>
      </c>
      <c r="Q180" s="170">
        <f>ROUND(E180*P180,2)</f>
        <v>0</v>
      </c>
      <c r="R180" s="172" t="s">
        <v>325</v>
      </c>
      <c r="S180" s="172" t="s">
        <v>150</v>
      </c>
      <c r="T180" s="173" t="s">
        <v>150</v>
      </c>
      <c r="U180" s="158">
        <v>4.3999999999999997E-2</v>
      </c>
      <c r="V180" s="158">
        <f>ROUND(E180*U180,2)</f>
        <v>0.54</v>
      </c>
      <c r="W180" s="158"/>
      <c r="X180" s="158" t="s">
        <v>173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174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90" t="s">
        <v>330</v>
      </c>
      <c r="D181" s="187"/>
      <c r="E181" s="188">
        <v>12.25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178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22.5" outlineLevel="1" x14ac:dyDescent="0.2">
      <c r="A182" s="167">
        <v>30</v>
      </c>
      <c r="B182" s="168" t="s">
        <v>331</v>
      </c>
      <c r="C182" s="183" t="s">
        <v>332</v>
      </c>
      <c r="D182" s="169" t="s">
        <v>188</v>
      </c>
      <c r="E182" s="170">
        <v>13.475</v>
      </c>
      <c r="F182" s="171"/>
      <c r="G182" s="172">
        <f>ROUND(E182*F182,2)</f>
        <v>0</v>
      </c>
      <c r="H182" s="171">
        <v>41.2</v>
      </c>
      <c r="I182" s="172">
        <f>ROUND(E182*H182,2)</f>
        <v>555.16999999999996</v>
      </c>
      <c r="J182" s="171">
        <v>0</v>
      </c>
      <c r="K182" s="172">
        <f>ROUND(E182*J182,2)</f>
        <v>0</v>
      </c>
      <c r="L182" s="172">
        <v>21</v>
      </c>
      <c r="M182" s="172">
        <f>G182*(1+L182/100)</f>
        <v>0</v>
      </c>
      <c r="N182" s="170">
        <v>2.0000000000000001E-4</v>
      </c>
      <c r="O182" s="170">
        <f>ROUND(E182*N182,2)</f>
        <v>0</v>
      </c>
      <c r="P182" s="170">
        <v>0</v>
      </c>
      <c r="Q182" s="170">
        <f>ROUND(E182*P182,2)</f>
        <v>0</v>
      </c>
      <c r="R182" s="172" t="s">
        <v>257</v>
      </c>
      <c r="S182" s="172" t="s">
        <v>150</v>
      </c>
      <c r="T182" s="173" t="s">
        <v>150</v>
      </c>
      <c r="U182" s="158">
        <v>0</v>
      </c>
      <c r="V182" s="158">
        <f>ROUND(E182*U182,2)</f>
        <v>0</v>
      </c>
      <c r="W182" s="158"/>
      <c r="X182" s="158" t="s">
        <v>258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265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90" t="s">
        <v>330</v>
      </c>
      <c r="D183" s="187"/>
      <c r="E183" s="188">
        <v>12.25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178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90" t="s">
        <v>333</v>
      </c>
      <c r="D184" s="187"/>
      <c r="E184" s="188">
        <v>1.2250000000000001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178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x14ac:dyDescent="0.2">
      <c r="A185" s="160" t="s">
        <v>132</v>
      </c>
      <c r="B185" s="161" t="s">
        <v>84</v>
      </c>
      <c r="C185" s="181" t="s">
        <v>85</v>
      </c>
      <c r="D185" s="162"/>
      <c r="E185" s="163"/>
      <c r="F185" s="164"/>
      <c r="G185" s="164">
        <f>SUMIF(AG186:AG208,"&lt;&gt;NOR",G186:G208)</f>
        <v>0</v>
      </c>
      <c r="H185" s="164"/>
      <c r="I185" s="164">
        <f>SUM(I186:I208)</f>
        <v>366525.01</v>
      </c>
      <c r="J185" s="164"/>
      <c r="K185" s="164">
        <f>SUM(K186:K208)</f>
        <v>109805.99</v>
      </c>
      <c r="L185" s="164"/>
      <c r="M185" s="164">
        <f>SUM(M186:M208)</f>
        <v>0</v>
      </c>
      <c r="N185" s="163"/>
      <c r="O185" s="163">
        <f>SUM(O186:O208)</f>
        <v>143.41</v>
      </c>
      <c r="P185" s="163"/>
      <c r="Q185" s="163">
        <f>SUM(Q186:Q208)</f>
        <v>0</v>
      </c>
      <c r="R185" s="164"/>
      <c r="S185" s="164"/>
      <c r="T185" s="165"/>
      <c r="U185" s="159"/>
      <c r="V185" s="159">
        <f>SUM(V186:V208)</f>
        <v>123.94</v>
      </c>
      <c r="W185" s="159"/>
      <c r="X185" s="159"/>
      <c r="AG185" t="s">
        <v>133</v>
      </c>
    </row>
    <row r="186" spans="1:60" ht="22.5" outlineLevel="1" x14ac:dyDescent="0.2">
      <c r="A186" s="167">
        <v>31</v>
      </c>
      <c r="B186" s="168" t="s">
        <v>334</v>
      </c>
      <c r="C186" s="183" t="s">
        <v>335</v>
      </c>
      <c r="D186" s="169" t="s">
        <v>188</v>
      </c>
      <c r="E186" s="170">
        <v>320</v>
      </c>
      <c r="F186" s="171"/>
      <c r="G186" s="172">
        <f>ROUND(E186*F186,2)</f>
        <v>0</v>
      </c>
      <c r="H186" s="171">
        <v>50.58</v>
      </c>
      <c r="I186" s="172">
        <f>ROUND(E186*H186,2)</f>
        <v>16185.6</v>
      </c>
      <c r="J186" s="171">
        <v>22.92</v>
      </c>
      <c r="K186" s="172">
        <f>ROUND(E186*J186,2)</f>
        <v>7334.4</v>
      </c>
      <c r="L186" s="172">
        <v>21</v>
      </c>
      <c r="M186" s="172">
        <f>G186*(1+L186/100)</f>
        <v>0</v>
      </c>
      <c r="N186" s="170">
        <v>0.126</v>
      </c>
      <c r="O186" s="170">
        <f>ROUND(E186*N186,2)</f>
        <v>40.32</v>
      </c>
      <c r="P186" s="170">
        <v>0</v>
      </c>
      <c r="Q186" s="170">
        <f>ROUND(E186*P186,2)</f>
        <v>0</v>
      </c>
      <c r="R186" s="172" t="s">
        <v>275</v>
      </c>
      <c r="S186" s="172" t="s">
        <v>150</v>
      </c>
      <c r="T186" s="173" t="s">
        <v>150</v>
      </c>
      <c r="U186" s="158">
        <v>2.1000000000000001E-2</v>
      </c>
      <c r="V186" s="158">
        <f>ROUND(E186*U186,2)</f>
        <v>6.72</v>
      </c>
      <c r="W186" s="158"/>
      <c r="X186" s="158" t="s">
        <v>173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174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90" t="s">
        <v>336</v>
      </c>
      <c r="D187" s="187"/>
      <c r="E187" s="188">
        <v>320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178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2.5" outlineLevel="1" x14ac:dyDescent="0.2">
      <c r="A188" s="167">
        <v>32</v>
      </c>
      <c r="B188" s="168" t="s">
        <v>337</v>
      </c>
      <c r="C188" s="183" t="s">
        <v>338</v>
      </c>
      <c r="D188" s="169" t="s">
        <v>188</v>
      </c>
      <c r="E188" s="170">
        <v>40</v>
      </c>
      <c r="F188" s="171"/>
      <c r="G188" s="172">
        <f>ROUND(E188*F188,2)</f>
        <v>0</v>
      </c>
      <c r="H188" s="171">
        <v>202.63</v>
      </c>
      <c r="I188" s="172">
        <f>ROUND(E188*H188,2)</f>
        <v>8105.2</v>
      </c>
      <c r="J188" s="171">
        <v>35.369999999999997</v>
      </c>
      <c r="K188" s="172">
        <f>ROUND(E188*J188,2)</f>
        <v>1414.8</v>
      </c>
      <c r="L188" s="172">
        <v>21</v>
      </c>
      <c r="M188" s="172">
        <f>G188*(1+L188/100)</f>
        <v>0</v>
      </c>
      <c r="N188" s="170">
        <v>0.441</v>
      </c>
      <c r="O188" s="170">
        <f>ROUND(E188*N188,2)</f>
        <v>17.64</v>
      </c>
      <c r="P188" s="170">
        <v>0</v>
      </c>
      <c r="Q188" s="170">
        <f>ROUND(E188*P188,2)</f>
        <v>0</v>
      </c>
      <c r="R188" s="172" t="s">
        <v>275</v>
      </c>
      <c r="S188" s="172" t="s">
        <v>150</v>
      </c>
      <c r="T188" s="173" t="s">
        <v>150</v>
      </c>
      <c r="U188" s="158">
        <v>2.9000000000000001E-2</v>
      </c>
      <c r="V188" s="158">
        <f>ROUND(E188*U188,2)</f>
        <v>1.1599999999999999</v>
      </c>
      <c r="W188" s="158"/>
      <c r="X188" s="158" t="s">
        <v>173</v>
      </c>
      <c r="Y188" s="148"/>
      <c r="Z188" s="148"/>
      <c r="AA188" s="148"/>
      <c r="AB188" s="148"/>
      <c r="AC188" s="148"/>
      <c r="AD188" s="148"/>
      <c r="AE188" s="148"/>
      <c r="AF188" s="148"/>
      <c r="AG188" s="148" t="s">
        <v>174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90" t="s">
        <v>339</v>
      </c>
      <c r="D189" s="187"/>
      <c r="E189" s="188">
        <v>40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178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67">
        <v>33</v>
      </c>
      <c r="B190" s="168" t="s">
        <v>340</v>
      </c>
      <c r="C190" s="183" t="s">
        <v>341</v>
      </c>
      <c r="D190" s="169" t="s">
        <v>188</v>
      </c>
      <c r="E190" s="170">
        <v>40</v>
      </c>
      <c r="F190" s="171"/>
      <c r="G190" s="172">
        <f>ROUND(E190*F190,2)</f>
        <v>0</v>
      </c>
      <c r="H190" s="171">
        <v>43.64</v>
      </c>
      <c r="I190" s="172">
        <f>ROUND(E190*H190,2)</f>
        <v>1745.6</v>
      </c>
      <c r="J190" s="171">
        <v>263.36</v>
      </c>
      <c r="K190" s="172">
        <f>ROUND(E190*J190,2)</f>
        <v>10534.4</v>
      </c>
      <c r="L190" s="172">
        <v>21</v>
      </c>
      <c r="M190" s="172">
        <f>G190*(1+L190/100)</f>
        <v>0</v>
      </c>
      <c r="N190" s="170">
        <v>7.3899999999999993E-2</v>
      </c>
      <c r="O190" s="170">
        <f>ROUND(E190*N190,2)</f>
        <v>2.96</v>
      </c>
      <c r="P190" s="170">
        <v>0</v>
      </c>
      <c r="Q190" s="170">
        <f>ROUND(E190*P190,2)</f>
        <v>0</v>
      </c>
      <c r="R190" s="172" t="s">
        <v>275</v>
      </c>
      <c r="S190" s="172" t="s">
        <v>150</v>
      </c>
      <c r="T190" s="173" t="s">
        <v>150</v>
      </c>
      <c r="U190" s="158">
        <v>0.47799999999999998</v>
      </c>
      <c r="V190" s="158">
        <f>ROUND(E190*U190,2)</f>
        <v>19.12</v>
      </c>
      <c r="W190" s="158"/>
      <c r="X190" s="158" t="s">
        <v>173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174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22.5" outlineLevel="1" x14ac:dyDescent="0.2">
      <c r="A191" s="155"/>
      <c r="B191" s="156"/>
      <c r="C191" s="254" t="s">
        <v>342</v>
      </c>
      <c r="D191" s="255"/>
      <c r="E191" s="255"/>
      <c r="F191" s="255"/>
      <c r="G191" s="255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176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89" t="str">
        <f>C191</f>
        <v>s provedením lože z kameniva drceného, s vyplněním spár, s dvojitým hutněním a se smetením přebytečného materiálu na krajnici. S dodáním hmot pro lože a výplň spár.</v>
      </c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90" t="s">
        <v>339</v>
      </c>
      <c r="D192" s="187"/>
      <c r="E192" s="188">
        <v>40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178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67">
        <v>34</v>
      </c>
      <c r="B193" s="168" t="s">
        <v>343</v>
      </c>
      <c r="C193" s="183" t="s">
        <v>344</v>
      </c>
      <c r="D193" s="169" t="s">
        <v>311</v>
      </c>
      <c r="E193" s="170">
        <v>24.5</v>
      </c>
      <c r="F193" s="171"/>
      <c r="G193" s="172">
        <f>ROUND(E193*F193,2)</f>
        <v>0</v>
      </c>
      <c r="H193" s="171">
        <v>18.18</v>
      </c>
      <c r="I193" s="172">
        <f>ROUND(E193*H193,2)</f>
        <v>445.41</v>
      </c>
      <c r="J193" s="171">
        <v>259.82</v>
      </c>
      <c r="K193" s="172">
        <f>ROUND(E193*J193,2)</f>
        <v>6365.59</v>
      </c>
      <c r="L193" s="172">
        <v>21</v>
      </c>
      <c r="M193" s="172">
        <f>G193*(1+L193/100)</f>
        <v>0</v>
      </c>
      <c r="N193" s="170">
        <v>3.6000000000000002E-4</v>
      </c>
      <c r="O193" s="170">
        <f>ROUND(E193*N193,2)</f>
        <v>0.01</v>
      </c>
      <c r="P193" s="170">
        <v>0</v>
      </c>
      <c r="Q193" s="170">
        <f>ROUND(E193*P193,2)</f>
        <v>0</v>
      </c>
      <c r="R193" s="172" t="s">
        <v>275</v>
      </c>
      <c r="S193" s="172" t="s">
        <v>150</v>
      </c>
      <c r="T193" s="173" t="s">
        <v>150</v>
      </c>
      <c r="U193" s="158">
        <v>0.43</v>
      </c>
      <c r="V193" s="158">
        <f>ROUND(E193*U193,2)</f>
        <v>10.54</v>
      </c>
      <c r="W193" s="158"/>
      <c r="X193" s="158" t="s">
        <v>173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174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90" t="s">
        <v>345</v>
      </c>
      <c r="D194" s="187"/>
      <c r="E194" s="188">
        <v>24.5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178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67">
        <v>35</v>
      </c>
      <c r="B195" s="168" t="s">
        <v>346</v>
      </c>
      <c r="C195" s="183" t="s">
        <v>347</v>
      </c>
      <c r="D195" s="169" t="s">
        <v>188</v>
      </c>
      <c r="E195" s="170">
        <v>44</v>
      </c>
      <c r="F195" s="171"/>
      <c r="G195" s="172">
        <f>ROUND(E195*F195,2)</f>
        <v>0</v>
      </c>
      <c r="H195" s="171">
        <v>1350</v>
      </c>
      <c r="I195" s="172">
        <f>ROUND(E195*H195,2)</f>
        <v>59400</v>
      </c>
      <c r="J195" s="171">
        <v>0</v>
      </c>
      <c r="K195" s="172">
        <f>ROUND(E195*J195,2)</f>
        <v>0</v>
      </c>
      <c r="L195" s="172">
        <v>21</v>
      </c>
      <c r="M195" s="172">
        <f>G195*(1+L195/100)</f>
        <v>0</v>
      </c>
      <c r="N195" s="170">
        <v>0.129</v>
      </c>
      <c r="O195" s="170">
        <f>ROUND(E195*N195,2)</f>
        <v>5.68</v>
      </c>
      <c r="P195" s="170">
        <v>0</v>
      </c>
      <c r="Q195" s="170">
        <f>ROUND(E195*P195,2)</f>
        <v>0</v>
      </c>
      <c r="R195" s="172"/>
      <c r="S195" s="172" t="s">
        <v>137</v>
      </c>
      <c r="T195" s="173" t="s">
        <v>138</v>
      </c>
      <c r="U195" s="158">
        <v>0</v>
      </c>
      <c r="V195" s="158">
        <f>ROUND(E195*U195,2)</f>
        <v>0</v>
      </c>
      <c r="W195" s="158"/>
      <c r="X195" s="158" t="s">
        <v>258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265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256" t="s">
        <v>348</v>
      </c>
      <c r="D196" s="257"/>
      <c r="E196" s="257"/>
      <c r="F196" s="257"/>
      <c r="G196" s="257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349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258" t="s">
        <v>350</v>
      </c>
      <c r="D197" s="259"/>
      <c r="E197" s="259"/>
      <c r="F197" s="259"/>
      <c r="G197" s="259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349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258" t="s">
        <v>351</v>
      </c>
      <c r="D198" s="259"/>
      <c r="E198" s="259"/>
      <c r="F198" s="259"/>
      <c r="G198" s="259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349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89" t="str">
        <f>C198</f>
        <v>•	Vodopropustný povrch zajišťující infiltraci srážkových vod s funkcí čistění vod díky zajištěné retenci znečisťujících látek</v>
      </c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258" t="s">
        <v>352</v>
      </c>
      <c r="D199" s="259"/>
      <c r="E199" s="259"/>
      <c r="F199" s="259"/>
      <c r="G199" s="259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349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89" t="str">
        <f>C199</f>
        <v>•	Dlažba – složena z lícního (C55/67) a jádrového (C50/60) pórobetonu s pevně zabudovanými distančníky</v>
      </c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258" t="s">
        <v>353</v>
      </c>
      <c r="D200" s="259"/>
      <c r="E200" s="259"/>
      <c r="F200" s="259"/>
      <c r="G200" s="259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349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89" t="str">
        <f>C200</f>
        <v>•	Dlažba – propustnost vody jednotlivá hodnota: kf  ? 1 x 10-5 m/s, střední hodnota: kf  ? 1 x 10-4 m/s.</v>
      </c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258" t="s">
        <v>354</v>
      </c>
      <c r="D201" s="259"/>
      <c r="E201" s="259"/>
      <c r="F201" s="259"/>
      <c r="G201" s="259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349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258" t="s">
        <v>355</v>
      </c>
      <c r="D202" s="259"/>
      <c r="E202" s="259"/>
      <c r="F202" s="259"/>
      <c r="G202" s="259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349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258" t="s">
        <v>356</v>
      </c>
      <c r="D203" s="259"/>
      <c r="E203" s="259"/>
      <c r="F203" s="259"/>
      <c r="G203" s="259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349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258" t="s">
        <v>357</v>
      </c>
      <c r="D204" s="259"/>
      <c r="E204" s="259"/>
      <c r="F204" s="259"/>
      <c r="G204" s="259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349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90" t="s">
        <v>339</v>
      </c>
      <c r="D205" s="187"/>
      <c r="E205" s="188">
        <v>40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178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90" t="s">
        <v>358</v>
      </c>
      <c r="D206" s="187"/>
      <c r="E206" s="188">
        <v>4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178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67">
        <v>36</v>
      </c>
      <c r="B207" s="168" t="s">
        <v>359</v>
      </c>
      <c r="C207" s="183" t="s">
        <v>360</v>
      </c>
      <c r="D207" s="169" t="s">
        <v>188</v>
      </c>
      <c r="E207" s="170">
        <v>320</v>
      </c>
      <c r="F207" s="171"/>
      <c r="G207" s="172">
        <f>ROUND(E207*F207,2)</f>
        <v>0</v>
      </c>
      <c r="H207" s="171">
        <v>877.01</v>
      </c>
      <c r="I207" s="172">
        <f>ROUND(E207*H207,2)</f>
        <v>280643.20000000001</v>
      </c>
      <c r="J207" s="171">
        <v>262.99</v>
      </c>
      <c r="K207" s="172">
        <f>ROUND(E207*J207,2)</f>
        <v>84156.800000000003</v>
      </c>
      <c r="L207" s="172">
        <v>21</v>
      </c>
      <c r="M207" s="172">
        <f>G207*(1+L207/100)</f>
        <v>0</v>
      </c>
      <c r="N207" s="170">
        <v>0.24</v>
      </c>
      <c r="O207" s="170">
        <f>ROUND(E207*N207,2)</f>
        <v>76.8</v>
      </c>
      <c r="P207" s="170">
        <v>0</v>
      </c>
      <c r="Q207" s="170">
        <f>ROUND(E207*P207,2)</f>
        <v>0</v>
      </c>
      <c r="R207" s="172"/>
      <c r="S207" s="172" t="s">
        <v>137</v>
      </c>
      <c r="T207" s="173" t="s">
        <v>138</v>
      </c>
      <c r="U207" s="158">
        <v>0.27</v>
      </c>
      <c r="V207" s="158">
        <f>ROUND(E207*U207,2)</f>
        <v>86.4</v>
      </c>
      <c r="W207" s="158"/>
      <c r="X207" s="158" t="s">
        <v>173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174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90" t="s">
        <v>336</v>
      </c>
      <c r="D208" s="187"/>
      <c r="E208" s="188">
        <v>320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178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x14ac:dyDescent="0.2">
      <c r="A209" s="160" t="s">
        <v>132</v>
      </c>
      <c r="B209" s="161" t="s">
        <v>86</v>
      </c>
      <c r="C209" s="181" t="s">
        <v>87</v>
      </c>
      <c r="D209" s="162"/>
      <c r="E209" s="163"/>
      <c r="F209" s="164"/>
      <c r="G209" s="164">
        <f>SUMIF(AG210:AG218,"&lt;&gt;NOR",G210:G218)</f>
        <v>0</v>
      </c>
      <c r="H209" s="164"/>
      <c r="I209" s="164">
        <f>SUM(I210:I218)</f>
        <v>4018.57</v>
      </c>
      <c r="J209" s="164"/>
      <c r="K209" s="164">
        <f>SUM(K210:K218)</f>
        <v>24090.43</v>
      </c>
      <c r="L209" s="164"/>
      <c r="M209" s="164">
        <f>SUM(M210:M218)</f>
        <v>0</v>
      </c>
      <c r="N209" s="163"/>
      <c r="O209" s="163">
        <f>SUM(O210:O218)</f>
        <v>5.09</v>
      </c>
      <c r="P209" s="163"/>
      <c r="Q209" s="163">
        <f>SUM(Q210:Q218)</f>
        <v>0</v>
      </c>
      <c r="R209" s="164"/>
      <c r="S209" s="164"/>
      <c r="T209" s="165"/>
      <c r="U209" s="159"/>
      <c r="V209" s="159">
        <f>SUM(V210:V218)</f>
        <v>0.09</v>
      </c>
      <c r="W209" s="159"/>
      <c r="X209" s="159"/>
      <c r="AG209" t="s">
        <v>133</v>
      </c>
    </row>
    <row r="210" spans="1:60" outlineLevel="1" x14ac:dyDescent="0.2">
      <c r="A210" s="167">
        <v>37</v>
      </c>
      <c r="B210" s="168" t="s">
        <v>361</v>
      </c>
      <c r="C210" s="183" t="s">
        <v>362</v>
      </c>
      <c r="D210" s="169" t="s">
        <v>171</v>
      </c>
      <c r="E210" s="170">
        <v>2.8260000000000001</v>
      </c>
      <c r="F210" s="171"/>
      <c r="G210" s="172">
        <f>ROUND(E210*F210,2)</f>
        <v>0</v>
      </c>
      <c r="H210" s="171">
        <v>0</v>
      </c>
      <c r="I210" s="172">
        <f>ROUND(E210*H210,2)</f>
        <v>0</v>
      </c>
      <c r="J210" s="171">
        <v>32</v>
      </c>
      <c r="K210" s="172">
        <f>ROUND(E210*J210,2)</f>
        <v>90.43</v>
      </c>
      <c r="L210" s="172">
        <v>21</v>
      </c>
      <c r="M210" s="172">
        <f>G210*(1+L210/100)</f>
        <v>0</v>
      </c>
      <c r="N210" s="170">
        <v>0</v>
      </c>
      <c r="O210" s="170">
        <f>ROUND(E210*N210,2)</f>
        <v>0</v>
      </c>
      <c r="P210" s="170">
        <v>0</v>
      </c>
      <c r="Q210" s="170">
        <f>ROUND(E210*P210,2)</f>
        <v>0</v>
      </c>
      <c r="R210" s="172" t="s">
        <v>172</v>
      </c>
      <c r="S210" s="172" t="s">
        <v>150</v>
      </c>
      <c r="T210" s="173" t="s">
        <v>150</v>
      </c>
      <c r="U210" s="158">
        <v>3.1E-2</v>
      </c>
      <c r="V210" s="158">
        <f>ROUND(E210*U210,2)</f>
        <v>0.09</v>
      </c>
      <c r="W210" s="158"/>
      <c r="X210" s="158" t="s">
        <v>173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174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90" t="s">
        <v>363</v>
      </c>
      <c r="D211" s="187"/>
      <c r="E211" s="188">
        <v>2.8260000000000001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178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67">
        <v>38</v>
      </c>
      <c r="B212" s="168" t="s">
        <v>364</v>
      </c>
      <c r="C212" s="183" t="s">
        <v>365</v>
      </c>
      <c r="D212" s="169" t="s">
        <v>366</v>
      </c>
      <c r="E212" s="170">
        <v>5.0868000000000002</v>
      </c>
      <c r="F212" s="171"/>
      <c r="G212" s="172">
        <f>ROUND(E212*F212,2)</f>
        <v>0</v>
      </c>
      <c r="H212" s="171">
        <v>790</v>
      </c>
      <c r="I212" s="172">
        <f>ROUND(E212*H212,2)</f>
        <v>4018.57</v>
      </c>
      <c r="J212" s="171">
        <v>0</v>
      </c>
      <c r="K212" s="172">
        <f>ROUND(E212*J212,2)</f>
        <v>0</v>
      </c>
      <c r="L212" s="172">
        <v>21</v>
      </c>
      <c r="M212" s="172">
        <f>G212*(1+L212/100)</f>
        <v>0</v>
      </c>
      <c r="N212" s="170">
        <v>1</v>
      </c>
      <c r="O212" s="170">
        <f>ROUND(E212*N212,2)</f>
        <v>5.09</v>
      </c>
      <c r="P212" s="170">
        <v>0</v>
      </c>
      <c r="Q212" s="170">
        <f>ROUND(E212*P212,2)</f>
        <v>0</v>
      </c>
      <c r="R212" s="172"/>
      <c r="S212" s="172" t="s">
        <v>137</v>
      </c>
      <c r="T212" s="173" t="s">
        <v>138</v>
      </c>
      <c r="U212" s="158">
        <v>0</v>
      </c>
      <c r="V212" s="158">
        <f>ROUND(E212*U212,2)</f>
        <v>0</v>
      </c>
      <c r="W212" s="158"/>
      <c r="X212" s="158" t="s">
        <v>258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265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90" t="s">
        <v>367</v>
      </c>
      <c r="D213" s="187"/>
      <c r="E213" s="188">
        <v>5.0868000000000002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178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74">
        <v>39</v>
      </c>
      <c r="B214" s="175" t="s">
        <v>368</v>
      </c>
      <c r="C214" s="182" t="s">
        <v>369</v>
      </c>
      <c r="D214" s="176" t="s">
        <v>370</v>
      </c>
      <c r="E214" s="177">
        <v>10</v>
      </c>
      <c r="F214" s="178"/>
      <c r="G214" s="179">
        <f>ROUND(E214*F214,2)</f>
        <v>0</v>
      </c>
      <c r="H214" s="178">
        <v>0</v>
      </c>
      <c r="I214" s="179">
        <f>ROUND(E214*H214,2)</f>
        <v>0</v>
      </c>
      <c r="J214" s="178">
        <v>1500</v>
      </c>
      <c r="K214" s="179">
        <f>ROUND(E214*J214,2)</f>
        <v>15000</v>
      </c>
      <c r="L214" s="179">
        <v>21</v>
      </c>
      <c r="M214" s="179">
        <f>G214*(1+L214/100)</f>
        <v>0</v>
      </c>
      <c r="N214" s="177">
        <v>0</v>
      </c>
      <c r="O214" s="177">
        <f>ROUND(E214*N214,2)</f>
        <v>0</v>
      </c>
      <c r="P214" s="177">
        <v>0</v>
      </c>
      <c r="Q214" s="177">
        <f>ROUND(E214*P214,2)</f>
        <v>0</v>
      </c>
      <c r="R214" s="179"/>
      <c r="S214" s="179" t="s">
        <v>137</v>
      </c>
      <c r="T214" s="180" t="s">
        <v>138</v>
      </c>
      <c r="U214" s="158">
        <v>0</v>
      </c>
      <c r="V214" s="158">
        <f>ROUND(E214*U214,2)</f>
        <v>0</v>
      </c>
      <c r="W214" s="158"/>
      <c r="X214" s="158" t="s">
        <v>173</v>
      </c>
      <c r="Y214" s="148"/>
      <c r="Z214" s="148"/>
      <c r="AA214" s="148"/>
      <c r="AB214" s="148"/>
      <c r="AC214" s="148"/>
      <c r="AD214" s="148"/>
      <c r="AE214" s="148"/>
      <c r="AF214" s="148"/>
      <c r="AG214" s="148" t="s">
        <v>174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67">
        <v>40</v>
      </c>
      <c r="B215" s="168" t="s">
        <v>371</v>
      </c>
      <c r="C215" s="183" t="s">
        <v>372</v>
      </c>
      <c r="D215" s="169" t="s">
        <v>370</v>
      </c>
      <c r="E215" s="170">
        <v>6</v>
      </c>
      <c r="F215" s="171"/>
      <c r="G215" s="172">
        <f>ROUND(E215*F215,2)</f>
        <v>0</v>
      </c>
      <c r="H215" s="171">
        <v>0</v>
      </c>
      <c r="I215" s="172">
        <f>ROUND(E215*H215,2)</f>
        <v>0</v>
      </c>
      <c r="J215" s="171">
        <v>1500</v>
      </c>
      <c r="K215" s="172">
        <f>ROUND(E215*J215,2)</f>
        <v>9000</v>
      </c>
      <c r="L215" s="172">
        <v>21</v>
      </c>
      <c r="M215" s="172">
        <f>G215*(1+L215/100)</f>
        <v>0</v>
      </c>
      <c r="N215" s="170">
        <v>0</v>
      </c>
      <c r="O215" s="170">
        <f>ROUND(E215*N215,2)</f>
        <v>0</v>
      </c>
      <c r="P215" s="170">
        <v>0</v>
      </c>
      <c r="Q215" s="170">
        <f>ROUND(E215*P215,2)</f>
        <v>0</v>
      </c>
      <c r="R215" s="172"/>
      <c r="S215" s="172" t="s">
        <v>137</v>
      </c>
      <c r="T215" s="173" t="s">
        <v>138</v>
      </c>
      <c r="U215" s="158">
        <v>0</v>
      </c>
      <c r="V215" s="158">
        <f>ROUND(E215*U215,2)</f>
        <v>0</v>
      </c>
      <c r="W215" s="158"/>
      <c r="X215" s="158" t="s">
        <v>173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174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90" t="s">
        <v>373</v>
      </c>
      <c r="D216" s="187"/>
      <c r="E216" s="188">
        <v>3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178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90" t="s">
        <v>374</v>
      </c>
      <c r="D217" s="187"/>
      <c r="E217" s="188">
        <v>2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178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90" t="s">
        <v>375</v>
      </c>
      <c r="D218" s="187"/>
      <c r="E218" s="188">
        <v>1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178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x14ac:dyDescent="0.2">
      <c r="A219" s="160" t="s">
        <v>132</v>
      </c>
      <c r="B219" s="161" t="s">
        <v>88</v>
      </c>
      <c r="C219" s="181" t="s">
        <v>89</v>
      </c>
      <c r="D219" s="162"/>
      <c r="E219" s="163"/>
      <c r="F219" s="164"/>
      <c r="G219" s="164">
        <f>SUMIF(AG220:AG235,"&lt;&gt;NOR",G220:G235)</f>
        <v>0</v>
      </c>
      <c r="H219" s="164"/>
      <c r="I219" s="164">
        <f>SUM(I220:I235)</f>
        <v>131954.19</v>
      </c>
      <c r="J219" s="164"/>
      <c r="K219" s="164">
        <f>SUM(K220:K235)</f>
        <v>15032.849999999999</v>
      </c>
      <c r="L219" s="164"/>
      <c r="M219" s="164">
        <f>SUM(M220:M235)</f>
        <v>0</v>
      </c>
      <c r="N219" s="163"/>
      <c r="O219" s="163">
        <f>SUM(O220:O235)</f>
        <v>52.62</v>
      </c>
      <c r="P219" s="163"/>
      <c r="Q219" s="163">
        <f>SUM(Q220:Q235)</f>
        <v>0</v>
      </c>
      <c r="R219" s="164"/>
      <c r="S219" s="164"/>
      <c r="T219" s="165"/>
      <c r="U219" s="159"/>
      <c r="V219" s="159">
        <f>SUM(V220:V235)</f>
        <v>30.660000000000004</v>
      </c>
      <c r="W219" s="159"/>
      <c r="X219" s="159"/>
      <c r="AG219" t="s">
        <v>133</v>
      </c>
    </row>
    <row r="220" spans="1:60" outlineLevel="1" x14ac:dyDescent="0.2">
      <c r="A220" s="167">
        <v>41</v>
      </c>
      <c r="B220" s="168" t="s">
        <v>376</v>
      </c>
      <c r="C220" s="183" t="s">
        <v>377</v>
      </c>
      <c r="D220" s="169" t="s">
        <v>311</v>
      </c>
      <c r="E220" s="170">
        <v>15.43</v>
      </c>
      <c r="F220" s="171"/>
      <c r="G220" s="172">
        <f>ROUND(E220*F220,2)</f>
        <v>0</v>
      </c>
      <c r="H220" s="171">
        <v>155.54</v>
      </c>
      <c r="I220" s="172">
        <f>ROUND(E220*H220,2)</f>
        <v>2399.98</v>
      </c>
      <c r="J220" s="171">
        <v>83.96</v>
      </c>
      <c r="K220" s="172">
        <f>ROUND(E220*J220,2)</f>
        <v>1295.5</v>
      </c>
      <c r="L220" s="172">
        <v>21</v>
      </c>
      <c r="M220" s="172">
        <f>G220*(1+L220/100)</f>
        <v>0</v>
      </c>
      <c r="N220" s="170">
        <v>0.1525</v>
      </c>
      <c r="O220" s="170">
        <f>ROUND(E220*N220,2)</f>
        <v>2.35</v>
      </c>
      <c r="P220" s="170">
        <v>0</v>
      </c>
      <c r="Q220" s="170">
        <f>ROUND(E220*P220,2)</f>
        <v>0</v>
      </c>
      <c r="R220" s="172" t="s">
        <v>275</v>
      </c>
      <c r="S220" s="172" t="s">
        <v>150</v>
      </c>
      <c r="T220" s="173" t="s">
        <v>150</v>
      </c>
      <c r="U220" s="158">
        <v>0.16200000000000001</v>
      </c>
      <c r="V220" s="158">
        <f>ROUND(E220*U220,2)</f>
        <v>2.5</v>
      </c>
      <c r="W220" s="158"/>
      <c r="X220" s="158" t="s">
        <v>173</v>
      </c>
      <c r="Y220" s="148"/>
      <c r="Z220" s="148"/>
      <c r="AA220" s="148"/>
      <c r="AB220" s="148"/>
      <c r="AC220" s="148"/>
      <c r="AD220" s="148"/>
      <c r="AE220" s="148"/>
      <c r="AF220" s="148"/>
      <c r="AG220" s="148" t="s">
        <v>213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254" t="s">
        <v>378</v>
      </c>
      <c r="D221" s="255"/>
      <c r="E221" s="255"/>
      <c r="F221" s="255"/>
      <c r="G221" s="255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176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90" t="s">
        <v>379</v>
      </c>
      <c r="D222" s="187"/>
      <c r="E222" s="188">
        <v>15.43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178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67">
        <v>42</v>
      </c>
      <c r="B223" s="168" t="s">
        <v>380</v>
      </c>
      <c r="C223" s="183" t="s">
        <v>381</v>
      </c>
      <c r="D223" s="169" t="s">
        <v>171</v>
      </c>
      <c r="E223" s="170">
        <v>10.1258</v>
      </c>
      <c r="F223" s="171"/>
      <c r="G223" s="172">
        <f>ROUND(E223*F223,2)</f>
        <v>0</v>
      </c>
      <c r="H223" s="171">
        <v>2572.79</v>
      </c>
      <c r="I223" s="172">
        <f>ROUND(E223*H223,2)</f>
        <v>26051.56</v>
      </c>
      <c r="J223" s="171">
        <v>687.21</v>
      </c>
      <c r="K223" s="172">
        <f>ROUND(E223*J223,2)</f>
        <v>6958.55</v>
      </c>
      <c r="L223" s="172">
        <v>21</v>
      </c>
      <c r="M223" s="172">
        <f>G223*(1+L223/100)</f>
        <v>0</v>
      </c>
      <c r="N223" s="170">
        <v>2.5249999999999999</v>
      </c>
      <c r="O223" s="170">
        <f>ROUND(E223*N223,2)</f>
        <v>25.57</v>
      </c>
      <c r="P223" s="170">
        <v>0</v>
      </c>
      <c r="Q223" s="170">
        <f>ROUND(E223*P223,2)</f>
        <v>0</v>
      </c>
      <c r="R223" s="172" t="s">
        <v>275</v>
      </c>
      <c r="S223" s="172" t="s">
        <v>150</v>
      </c>
      <c r="T223" s="173" t="s">
        <v>150</v>
      </c>
      <c r="U223" s="158">
        <v>1.4419999999999999</v>
      </c>
      <c r="V223" s="158">
        <f>ROUND(E223*U223,2)</f>
        <v>14.6</v>
      </c>
      <c r="W223" s="158"/>
      <c r="X223" s="158" t="s">
        <v>173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213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254" t="s">
        <v>382</v>
      </c>
      <c r="D224" s="255"/>
      <c r="E224" s="255"/>
      <c r="F224" s="255"/>
      <c r="G224" s="255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176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90" t="s">
        <v>383</v>
      </c>
      <c r="D225" s="187"/>
      <c r="E225" s="188">
        <v>9.1999999999999993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178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90" t="s">
        <v>384</v>
      </c>
      <c r="D226" s="187"/>
      <c r="E226" s="188">
        <v>0.92579999999999996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178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22.5" outlineLevel="1" x14ac:dyDescent="0.2">
      <c r="A227" s="167">
        <v>43</v>
      </c>
      <c r="B227" s="168" t="s">
        <v>385</v>
      </c>
      <c r="C227" s="183" t="s">
        <v>386</v>
      </c>
      <c r="D227" s="169" t="s">
        <v>165</v>
      </c>
      <c r="E227" s="170">
        <v>16.201499999999999</v>
      </c>
      <c r="F227" s="171"/>
      <c r="G227" s="172">
        <f>ROUND(E227*F227,2)</f>
        <v>0</v>
      </c>
      <c r="H227" s="171">
        <v>164</v>
      </c>
      <c r="I227" s="172">
        <f>ROUND(E227*H227,2)</f>
        <v>2657.05</v>
      </c>
      <c r="J227" s="171">
        <v>0</v>
      </c>
      <c r="K227" s="172">
        <f>ROUND(E227*J227,2)</f>
        <v>0</v>
      </c>
      <c r="L227" s="172">
        <v>21</v>
      </c>
      <c r="M227" s="172">
        <f>G227*(1+L227/100)</f>
        <v>0</v>
      </c>
      <c r="N227" s="170">
        <v>4.4999999999999998E-2</v>
      </c>
      <c r="O227" s="170">
        <f>ROUND(E227*N227,2)</f>
        <v>0.73</v>
      </c>
      <c r="P227" s="170">
        <v>0</v>
      </c>
      <c r="Q227" s="170">
        <f>ROUND(E227*P227,2)</f>
        <v>0</v>
      </c>
      <c r="R227" s="172" t="s">
        <v>257</v>
      </c>
      <c r="S227" s="172" t="s">
        <v>150</v>
      </c>
      <c r="T227" s="173" t="s">
        <v>150</v>
      </c>
      <c r="U227" s="158">
        <v>0</v>
      </c>
      <c r="V227" s="158">
        <f>ROUND(E227*U227,2)</f>
        <v>0</v>
      </c>
      <c r="W227" s="158"/>
      <c r="X227" s="158" t="s">
        <v>258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387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90" t="s">
        <v>379</v>
      </c>
      <c r="D228" s="187"/>
      <c r="E228" s="188">
        <v>15.43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178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90" t="s">
        <v>388</v>
      </c>
      <c r="D229" s="187"/>
      <c r="E229" s="188">
        <v>0.77149999999999996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178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ht="22.5" outlineLevel="1" x14ac:dyDescent="0.2">
      <c r="A230" s="167">
        <v>44</v>
      </c>
      <c r="B230" s="168" t="s">
        <v>389</v>
      </c>
      <c r="C230" s="183" t="s">
        <v>390</v>
      </c>
      <c r="D230" s="169" t="s">
        <v>311</v>
      </c>
      <c r="E230" s="170">
        <v>120</v>
      </c>
      <c r="F230" s="171"/>
      <c r="G230" s="172">
        <f>ROUND(E230*F230,2)</f>
        <v>0</v>
      </c>
      <c r="H230" s="171">
        <v>295.01</v>
      </c>
      <c r="I230" s="172">
        <f>ROUND(E230*H230,2)</f>
        <v>35401.199999999997</v>
      </c>
      <c r="J230" s="171">
        <v>56.49</v>
      </c>
      <c r="K230" s="172">
        <f>ROUND(E230*J230,2)</f>
        <v>6778.8</v>
      </c>
      <c r="L230" s="172">
        <v>21</v>
      </c>
      <c r="M230" s="172">
        <f>G230*(1+L230/100)</f>
        <v>0</v>
      </c>
      <c r="N230" s="170">
        <v>0.15770999999999999</v>
      </c>
      <c r="O230" s="170">
        <f>ROUND(E230*N230,2)</f>
        <v>18.93</v>
      </c>
      <c r="P230" s="170">
        <v>0</v>
      </c>
      <c r="Q230" s="170">
        <f>ROUND(E230*P230,2)</f>
        <v>0</v>
      </c>
      <c r="R230" s="172" t="s">
        <v>275</v>
      </c>
      <c r="S230" s="172" t="s">
        <v>150</v>
      </c>
      <c r="T230" s="173" t="s">
        <v>150</v>
      </c>
      <c r="U230" s="158">
        <v>0.113</v>
      </c>
      <c r="V230" s="158">
        <f>ROUND(E230*U230,2)</f>
        <v>13.56</v>
      </c>
      <c r="W230" s="158"/>
      <c r="X230" s="158" t="s">
        <v>173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213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254" t="s">
        <v>391</v>
      </c>
      <c r="D231" s="255"/>
      <c r="E231" s="255"/>
      <c r="F231" s="255"/>
      <c r="G231" s="255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176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90" t="s">
        <v>392</v>
      </c>
      <c r="D232" s="187"/>
      <c r="E232" s="188">
        <v>120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178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67">
        <v>45</v>
      </c>
      <c r="B233" s="168" t="s">
        <v>393</v>
      </c>
      <c r="C233" s="183" t="s">
        <v>394</v>
      </c>
      <c r="D233" s="169" t="s">
        <v>366</v>
      </c>
      <c r="E233" s="170">
        <v>5.04</v>
      </c>
      <c r="F233" s="171"/>
      <c r="G233" s="172">
        <f>ROUND(E233*F233,2)</f>
        <v>0</v>
      </c>
      <c r="H233" s="171">
        <v>12985</v>
      </c>
      <c r="I233" s="172">
        <f>ROUND(E233*H233,2)</f>
        <v>65444.4</v>
      </c>
      <c r="J233" s="171">
        <v>0</v>
      </c>
      <c r="K233" s="172">
        <f>ROUND(E233*J233,2)</f>
        <v>0</v>
      </c>
      <c r="L233" s="172">
        <v>21</v>
      </c>
      <c r="M233" s="172">
        <f>G233*(1+L233/100)</f>
        <v>0</v>
      </c>
      <c r="N233" s="170">
        <v>1</v>
      </c>
      <c r="O233" s="170">
        <f>ROUND(E233*N233,2)</f>
        <v>5.04</v>
      </c>
      <c r="P233" s="170">
        <v>0</v>
      </c>
      <c r="Q233" s="170">
        <f>ROUND(E233*P233,2)</f>
        <v>0</v>
      </c>
      <c r="R233" s="172"/>
      <c r="S233" s="172" t="s">
        <v>137</v>
      </c>
      <c r="T233" s="173" t="s">
        <v>138</v>
      </c>
      <c r="U233" s="158">
        <v>0</v>
      </c>
      <c r="V233" s="158">
        <f>ROUND(E233*U233,2)</f>
        <v>0</v>
      </c>
      <c r="W233" s="158"/>
      <c r="X233" s="158" t="s">
        <v>258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387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90" t="s">
        <v>395</v>
      </c>
      <c r="D234" s="187"/>
      <c r="E234" s="188">
        <v>4.8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178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90" t="s">
        <v>396</v>
      </c>
      <c r="D235" s="187"/>
      <c r="E235" s="188">
        <v>0.24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178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x14ac:dyDescent="0.2">
      <c r="A236" s="160" t="s">
        <v>132</v>
      </c>
      <c r="B236" s="161" t="s">
        <v>92</v>
      </c>
      <c r="C236" s="181" t="s">
        <v>93</v>
      </c>
      <c r="D236" s="162"/>
      <c r="E236" s="163"/>
      <c r="F236" s="164"/>
      <c r="G236" s="164">
        <f>SUMIF(AG237:AG237,"&lt;&gt;NOR",G237:G237)</f>
        <v>0</v>
      </c>
      <c r="H236" s="164"/>
      <c r="I236" s="164">
        <f>SUM(I237:I237)</f>
        <v>0</v>
      </c>
      <c r="J236" s="164"/>
      <c r="K236" s="164">
        <f>SUM(K237:K237)</f>
        <v>49147.32</v>
      </c>
      <c r="L236" s="164"/>
      <c r="M236" s="164">
        <f>SUM(M237:M237)</f>
        <v>0</v>
      </c>
      <c r="N236" s="163"/>
      <c r="O236" s="163">
        <f>SUM(O237:O237)</f>
        <v>0</v>
      </c>
      <c r="P236" s="163"/>
      <c r="Q236" s="163">
        <f>SUM(Q237:Q237)</f>
        <v>0</v>
      </c>
      <c r="R236" s="164"/>
      <c r="S236" s="164"/>
      <c r="T236" s="165"/>
      <c r="U236" s="159"/>
      <c r="V236" s="159">
        <f>SUM(V237:V237)</f>
        <v>34.61</v>
      </c>
      <c r="W236" s="159"/>
      <c r="X236" s="159"/>
      <c r="AG236" t="s">
        <v>133</v>
      </c>
    </row>
    <row r="237" spans="1:60" outlineLevel="1" x14ac:dyDescent="0.2">
      <c r="A237" s="174">
        <v>46</v>
      </c>
      <c r="B237" s="175" t="s">
        <v>397</v>
      </c>
      <c r="C237" s="182" t="s">
        <v>398</v>
      </c>
      <c r="D237" s="176" t="s">
        <v>366</v>
      </c>
      <c r="E237" s="177">
        <v>461.47719999999998</v>
      </c>
      <c r="F237" s="178"/>
      <c r="G237" s="179">
        <f>ROUND(E237*F237,2)</f>
        <v>0</v>
      </c>
      <c r="H237" s="178">
        <v>0</v>
      </c>
      <c r="I237" s="179">
        <f>ROUND(E237*H237,2)</f>
        <v>0</v>
      </c>
      <c r="J237" s="178">
        <v>106.5</v>
      </c>
      <c r="K237" s="179">
        <f>ROUND(E237*J237,2)</f>
        <v>49147.32</v>
      </c>
      <c r="L237" s="179">
        <v>21</v>
      </c>
      <c r="M237" s="179">
        <f>G237*(1+L237/100)</f>
        <v>0</v>
      </c>
      <c r="N237" s="177">
        <v>0</v>
      </c>
      <c r="O237" s="177">
        <f>ROUND(E237*N237,2)</f>
        <v>0</v>
      </c>
      <c r="P237" s="177">
        <v>0</v>
      </c>
      <c r="Q237" s="177">
        <f>ROUND(E237*P237,2)</f>
        <v>0</v>
      </c>
      <c r="R237" s="179" t="s">
        <v>189</v>
      </c>
      <c r="S237" s="179" t="s">
        <v>150</v>
      </c>
      <c r="T237" s="180" t="s">
        <v>150</v>
      </c>
      <c r="U237" s="158">
        <v>7.4999999999999997E-2</v>
      </c>
      <c r="V237" s="158">
        <f>ROUND(E237*U237,2)</f>
        <v>34.61</v>
      </c>
      <c r="W237" s="158"/>
      <c r="X237" s="158" t="s">
        <v>399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400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x14ac:dyDescent="0.2">
      <c r="A238" s="160" t="s">
        <v>132</v>
      </c>
      <c r="B238" s="161" t="s">
        <v>98</v>
      </c>
      <c r="C238" s="181" t="s">
        <v>99</v>
      </c>
      <c r="D238" s="162"/>
      <c r="E238" s="163"/>
      <c r="F238" s="164"/>
      <c r="G238" s="164">
        <f>SUMIF(AG239:AG247,"&lt;&gt;NOR",G239:G247)</f>
        <v>0</v>
      </c>
      <c r="H238" s="164"/>
      <c r="I238" s="164">
        <f>SUM(I239:I247)</f>
        <v>0</v>
      </c>
      <c r="J238" s="164"/>
      <c r="K238" s="164">
        <f>SUM(K239:K247)</f>
        <v>2269819</v>
      </c>
      <c r="L238" s="164"/>
      <c r="M238" s="164">
        <f>SUM(M239:M247)</f>
        <v>0</v>
      </c>
      <c r="N238" s="163"/>
      <c r="O238" s="163">
        <f>SUM(O239:O247)</f>
        <v>0</v>
      </c>
      <c r="P238" s="163"/>
      <c r="Q238" s="163">
        <f>SUM(Q239:Q247)</f>
        <v>0</v>
      </c>
      <c r="R238" s="164"/>
      <c r="S238" s="164"/>
      <c r="T238" s="165"/>
      <c r="U238" s="159"/>
      <c r="V238" s="159">
        <f>SUM(V239:V247)</f>
        <v>0</v>
      </c>
      <c r="W238" s="159"/>
      <c r="X238" s="159"/>
      <c r="AG238" t="s">
        <v>133</v>
      </c>
    </row>
    <row r="239" spans="1:60" outlineLevel="1" x14ac:dyDescent="0.2">
      <c r="A239" s="174">
        <v>47</v>
      </c>
      <c r="B239" s="175" t="s">
        <v>401</v>
      </c>
      <c r="C239" s="182" t="s">
        <v>402</v>
      </c>
      <c r="D239" s="176" t="s">
        <v>370</v>
      </c>
      <c r="E239" s="177">
        <v>1</v>
      </c>
      <c r="F239" s="178"/>
      <c r="G239" s="179">
        <f t="shared" ref="G239:G247" si="0">ROUND(E239*F239,2)</f>
        <v>0</v>
      </c>
      <c r="H239" s="178">
        <v>0</v>
      </c>
      <c r="I239" s="179">
        <f t="shared" ref="I239:I247" si="1">ROUND(E239*H239,2)</f>
        <v>0</v>
      </c>
      <c r="J239" s="178">
        <v>24652</v>
      </c>
      <c r="K239" s="179">
        <f t="shared" ref="K239:K247" si="2">ROUND(E239*J239,2)</f>
        <v>24652</v>
      </c>
      <c r="L239" s="179">
        <v>21</v>
      </c>
      <c r="M239" s="179">
        <f t="shared" ref="M239:M247" si="3">G239*(1+L239/100)</f>
        <v>0</v>
      </c>
      <c r="N239" s="177">
        <v>0</v>
      </c>
      <c r="O239" s="177">
        <f t="shared" ref="O239:O247" si="4">ROUND(E239*N239,2)</f>
        <v>0</v>
      </c>
      <c r="P239" s="177">
        <v>0</v>
      </c>
      <c r="Q239" s="177">
        <f t="shared" ref="Q239:Q247" si="5">ROUND(E239*P239,2)</f>
        <v>0</v>
      </c>
      <c r="R239" s="179"/>
      <c r="S239" s="179" t="s">
        <v>137</v>
      </c>
      <c r="T239" s="180" t="s">
        <v>138</v>
      </c>
      <c r="U239" s="158">
        <v>0</v>
      </c>
      <c r="V239" s="158">
        <f t="shared" ref="V239:V247" si="6">ROUND(E239*U239,2)</f>
        <v>0</v>
      </c>
      <c r="W239" s="158"/>
      <c r="X239" s="158" t="s">
        <v>173</v>
      </c>
      <c r="Y239" s="148"/>
      <c r="Z239" s="148"/>
      <c r="AA239" s="148"/>
      <c r="AB239" s="148"/>
      <c r="AC239" s="148"/>
      <c r="AD239" s="148"/>
      <c r="AE239" s="148"/>
      <c r="AF239" s="148"/>
      <c r="AG239" s="148" t="s">
        <v>174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74">
        <v>48</v>
      </c>
      <c r="B240" s="175" t="s">
        <v>403</v>
      </c>
      <c r="C240" s="182" t="s">
        <v>404</v>
      </c>
      <c r="D240" s="176" t="s">
        <v>370</v>
      </c>
      <c r="E240" s="177">
        <v>1</v>
      </c>
      <c r="F240" s="178"/>
      <c r="G240" s="179">
        <f t="shared" si="0"/>
        <v>0</v>
      </c>
      <c r="H240" s="178">
        <v>0</v>
      </c>
      <c r="I240" s="179">
        <f t="shared" si="1"/>
        <v>0</v>
      </c>
      <c r="J240" s="178">
        <v>53283</v>
      </c>
      <c r="K240" s="179">
        <f t="shared" si="2"/>
        <v>53283</v>
      </c>
      <c r="L240" s="179">
        <v>21</v>
      </c>
      <c r="M240" s="179">
        <f t="shared" si="3"/>
        <v>0</v>
      </c>
      <c r="N240" s="177">
        <v>0</v>
      </c>
      <c r="O240" s="177">
        <f t="shared" si="4"/>
        <v>0</v>
      </c>
      <c r="P240" s="177">
        <v>0</v>
      </c>
      <c r="Q240" s="177">
        <f t="shared" si="5"/>
        <v>0</v>
      </c>
      <c r="R240" s="179"/>
      <c r="S240" s="179" t="s">
        <v>137</v>
      </c>
      <c r="T240" s="180" t="s">
        <v>138</v>
      </c>
      <c r="U240" s="158">
        <v>0</v>
      </c>
      <c r="V240" s="158">
        <f t="shared" si="6"/>
        <v>0</v>
      </c>
      <c r="W240" s="158"/>
      <c r="X240" s="158" t="s">
        <v>173</v>
      </c>
      <c r="Y240" s="148"/>
      <c r="Z240" s="148"/>
      <c r="AA240" s="148"/>
      <c r="AB240" s="148"/>
      <c r="AC240" s="148"/>
      <c r="AD240" s="148"/>
      <c r="AE240" s="148"/>
      <c r="AF240" s="148"/>
      <c r="AG240" s="148" t="s">
        <v>174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74">
        <v>49</v>
      </c>
      <c r="B241" s="175" t="s">
        <v>405</v>
      </c>
      <c r="C241" s="182" t="s">
        <v>406</v>
      </c>
      <c r="D241" s="176" t="s">
        <v>370</v>
      </c>
      <c r="E241" s="177">
        <v>1</v>
      </c>
      <c r="F241" s="178"/>
      <c r="G241" s="179">
        <f t="shared" si="0"/>
        <v>0</v>
      </c>
      <c r="H241" s="178">
        <v>0</v>
      </c>
      <c r="I241" s="179">
        <f t="shared" si="1"/>
        <v>0</v>
      </c>
      <c r="J241" s="178">
        <v>50649</v>
      </c>
      <c r="K241" s="179">
        <f t="shared" si="2"/>
        <v>50649</v>
      </c>
      <c r="L241" s="179">
        <v>21</v>
      </c>
      <c r="M241" s="179">
        <f t="shared" si="3"/>
        <v>0</v>
      </c>
      <c r="N241" s="177">
        <v>0</v>
      </c>
      <c r="O241" s="177">
        <f t="shared" si="4"/>
        <v>0</v>
      </c>
      <c r="P241" s="177">
        <v>0</v>
      </c>
      <c r="Q241" s="177">
        <f t="shared" si="5"/>
        <v>0</v>
      </c>
      <c r="R241" s="179"/>
      <c r="S241" s="179" t="s">
        <v>137</v>
      </c>
      <c r="T241" s="180" t="s">
        <v>138</v>
      </c>
      <c r="U241" s="158">
        <v>0</v>
      </c>
      <c r="V241" s="158">
        <f t="shared" si="6"/>
        <v>0</v>
      </c>
      <c r="W241" s="158"/>
      <c r="X241" s="158" t="s">
        <v>173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174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74">
        <v>50</v>
      </c>
      <c r="B242" s="175" t="s">
        <v>407</v>
      </c>
      <c r="C242" s="182" t="s">
        <v>408</v>
      </c>
      <c r="D242" s="176" t="s">
        <v>370</v>
      </c>
      <c r="E242" s="177">
        <v>1</v>
      </c>
      <c r="F242" s="178"/>
      <c r="G242" s="179">
        <f t="shared" si="0"/>
        <v>0</v>
      </c>
      <c r="H242" s="178">
        <v>0</v>
      </c>
      <c r="I242" s="179">
        <f t="shared" si="1"/>
        <v>0</v>
      </c>
      <c r="J242" s="178">
        <v>43259</v>
      </c>
      <c r="K242" s="179">
        <f t="shared" si="2"/>
        <v>43259</v>
      </c>
      <c r="L242" s="179">
        <v>21</v>
      </c>
      <c r="M242" s="179">
        <f t="shared" si="3"/>
        <v>0</v>
      </c>
      <c r="N242" s="177">
        <v>0</v>
      </c>
      <c r="O242" s="177">
        <f t="shared" si="4"/>
        <v>0</v>
      </c>
      <c r="P242" s="177">
        <v>0</v>
      </c>
      <c r="Q242" s="177">
        <f t="shared" si="5"/>
        <v>0</v>
      </c>
      <c r="R242" s="179"/>
      <c r="S242" s="179" t="s">
        <v>137</v>
      </c>
      <c r="T242" s="180" t="s">
        <v>138</v>
      </c>
      <c r="U242" s="158">
        <v>0</v>
      </c>
      <c r="V242" s="158">
        <f t="shared" si="6"/>
        <v>0</v>
      </c>
      <c r="W242" s="158"/>
      <c r="X242" s="158" t="s">
        <v>173</v>
      </c>
      <c r="Y242" s="148"/>
      <c r="Z242" s="148"/>
      <c r="AA242" s="148"/>
      <c r="AB242" s="148"/>
      <c r="AC242" s="148"/>
      <c r="AD242" s="148"/>
      <c r="AE242" s="148"/>
      <c r="AF242" s="148"/>
      <c r="AG242" s="148" t="s">
        <v>174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74">
        <v>51</v>
      </c>
      <c r="B243" s="175" t="s">
        <v>409</v>
      </c>
      <c r="C243" s="182" t="s">
        <v>410</v>
      </c>
      <c r="D243" s="176" t="s">
        <v>370</v>
      </c>
      <c r="E243" s="177">
        <v>1</v>
      </c>
      <c r="F243" s="178"/>
      <c r="G243" s="179">
        <f t="shared" si="0"/>
        <v>0</v>
      </c>
      <c r="H243" s="178">
        <v>0</v>
      </c>
      <c r="I243" s="179">
        <f t="shared" si="1"/>
        <v>0</v>
      </c>
      <c r="J243" s="178">
        <v>1218939</v>
      </c>
      <c r="K243" s="179">
        <f t="shared" si="2"/>
        <v>1218939</v>
      </c>
      <c r="L243" s="179">
        <v>21</v>
      </c>
      <c r="M243" s="179">
        <f t="shared" si="3"/>
        <v>0</v>
      </c>
      <c r="N243" s="177">
        <v>0</v>
      </c>
      <c r="O243" s="177">
        <f t="shared" si="4"/>
        <v>0</v>
      </c>
      <c r="P243" s="177">
        <v>0</v>
      </c>
      <c r="Q243" s="177">
        <f t="shared" si="5"/>
        <v>0</v>
      </c>
      <c r="R243" s="179"/>
      <c r="S243" s="179" t="s">
        <v>137</v>
      </c>
      <c r="T243" s="180" t="s">
        <v>138</v>
      </c>
      <c r="U243" s="158">
        <v>0</v>
      </c>
      <c r="V243" s="158">
        <f t="shared" si="6"/>
        <v>0</v>
      </c>
      <c r="W243" s="158"/>
      <c r="X243" s="158" t="s">
        <v>173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174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74">
        <v>52</v>
      </c>
      <c r="B244" s="175" t="s">
        <v>411</v>
      </c>
      <c r="C244" s="182" t="s">
        <v>412</v>
      </c>
      <c r="D244" s="176" t="s">
        <v>370</v>
      </c>
      <c r="E244" s="177">
        <v>1</v>
      </c>
      <c r="F244" s="178"/>
      <c r="G244" s="179">
        <f t="shared" si="0"/>
        <v>0</v>
      </c>
      <c r="H244" s="178">
        <v>0</v>
      </c>
      <c r="I244" s="179">
        <f t="shared" si="1"/>
        <v>0</v>
      </c>
      <c r="J244" s="178">
        <v>363579</v>
      </c>
      <c r="K244" s="179">
        <f t="shared" si="2"/>
        <v>363579</v>
      </c>
      <c r="L244" s="179">
        <v>21</v>
      </c>
      <c r="M244" s="179">
        <f t="shared" si="3"/>
        <v>0</v>
      </c>
      <c r="N244" s="177">
        <v>0</v>
      </c>
      <c r="O244" s="177">
        <f t="shared" si="4"/>
        <v>0</v>
      </c>
      <c r="P244" s="177">
        <v>0</v>
      </c>
      <c r="Q244" s="177">
        <f t="shared" si="5"/>
        <v>0</v>
      </c>
      <c r="R244" s="179"/>
      <c r="S244" s="179" t="s">
        <v>137</v>
      </c>
      <c r="T244" s="180" t="s">
        <v>138</v>
      </c>
      <c r="U244" s="158">
        <v>0</v>
      </c>
      <c r="V244" s="158">
        <f t="shared" si="6"/>
        <v>0</v>
      </c>
      <c r="W244" s="158"/>
      <c r="X244" s="158" t="s">
        <v>173</v>
      </c>
      <c r="Y244" s="148"/>
      <c r="Z244" s="148"/>
      <c r="AA244" s="148"/>
      <c r="AB244" s="148"/>
      <c r="AC244" s="148"/>
      <c r="AD244" s="148"/>
      <c r="AE244" s="148"/>
      <c r="AF244" s="148"/>
      <c r="AG244" s="148" t="s">
        <v>174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74">
        <v>53</v>
      </c>
      <c r="B245" s="175" t="s">
        <v>413</v>
      </c>
      <c r="C245" s="182" t="s">
        <v>414</v>
      </c>
      <c r="D245" s="176" t="s">
        <v>370</v>
      </c>
      <c r="E245" s="177">
        <v>1</v>
      </c>
      <c r="F245" s="178"/>
      <c r="G245" s="179">
        <f t="shared" si="0"/>
        <v>0</v>
      </c>
      <c r="H245" s="178">
        <v>0</v>
      </c>
      <c r="I245" s="179">
        <f t="shared" si="1"/>
        <v>0</v>
      </c>
      <c r="J245" s="178">
        <v>211952</v>
      </c>
      <c r="K245" s="179">
        <f t="shared" si="2"/>
        <v>211952</v>
      </c>
      <c r="L245" s="179">
        <v>21</v>
      </c>
      <c r="M245" s="179">
        <f t="shared" si="3"/>
        <v>0</v>
      </c>
      <c r="N245" s="177">
        <v>0</v>
      </c>
      <c r="O245" s="177">
        <f t="shared" si="4"/>
        <v>0</v>
      </c>
      <c r="P245" s="177">
        <v>0</v>
      </c>
      <c r="Q245" s="177">
        <f t="shared" si="5"/>
        <v>0</v>
      </c>
      <c r="R245" s="179"/>
      <c r="S245" s="179" t="s">
        <v>137</v>
      </c>
      <c r="T245" s="180" t="s">
        <v>138</v>
      </c>
      <c r="U245" s="158">
        <v>0</v>
      </c>
      <c r="V245" s="158">
        <f t="shared" si="6"/>
        <v>0</v>
      </c>
      <c r="W245" s="158"/>
      <c r="X245" s="158" t="s">
        <v>173</v>
      </c>
      <c r="Y245" s="148"/>
      <c r="Z245" s="148"/>
      <c r="AA245" s="148"/>
      <c r="AB245" s="148"/>
      <c r="AC245" s="148"/>
      <c r="AD245" s="148"/>
      <c r="AE245" s="148"/>
      <c r="AF245" s="148"/>
      <c r="AG245" s="148" t="s">
        <v>174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74">
        <v>54</v>
      </c>
      <c r="B246" s="175" t="s">
        <v>415</v>
      </c>
      <c r="C246" s="182" t="s">
        <v>416</v>
      </c>
      <c r="D246" s="176" t="s">
        <v>370</v>
      </c>
      <c r="E246" s="177">
        <v>1</v>
      </c>
      <c r="F246" s="178"/>
      <c r="G246" s="179">
        <f t="shared" si="0"/>
        <v>0</v>
      </c>
      <c r="H246" s="178">
        <v>0</v>
      </c>
      <c r="I246" s="179">
        <f t="shared" si="1"/>
        <v>0</v>
      </c>
      <c r="J246" s="178">
        <v>166256</v>
      </c>
      <c r="K246" s="179">
        <f t="shared" si="2"/>
        <v>166256</v>
      </c>
      <c r="L246" s="179">
        <v>21</v>
      </c>
      <c r="M246" s="179">
        <f t="shared" si="3"/>
        <v>0</v>
      </c>
      <c r="N246" s="177">
        <v>0</v>
      </c>
      <c r="O246" s="177">
        <f t="shared" si="4"/>
        <v>0</v>
      </c>
      <c r="P246" s="177">
        <v>0</v>
      </c>
      <c r="Q246" s="177">
        <f t="shared" si="5"/>
        <v>0</v>
      </c>
      <c r="R246" s="179"/>
      <c r="S246" s="179" t="s">
        <v>137</v>
      </c>
      <c r="T246" s="180" t="s">
        <v>138</v>
      </c>
      <c r="U246" s="158">
        <v>0</v>
      </c>
      <c r="V246" s="158">
        <f t="shared" si="6"/>
        <v>0</v>
      </c>
      <c r="W246" s="158"/>
      <c r="X246" s="158" t="s">
        <v>173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174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74">
        <v>55</v>
      </c>
      <c r="B247" s="175" t="s">
        <v>417</v>
      </c>
      <c r="C247" s="182" t="s">
        <v>418</v>
      </c>
      <c r="D247" s="176" t="s">
        <v>370</v>
      </c>
      <c r="E247" s="177">
        <v>1</v>
      </c>
      <c r="F247" s="178"/>
      <c r="G247" s="179">
        <f t="shared" si="0"/>
        <v>0</v>
      </c>
      <c r="H247" s="178">
        <v>0</v>
      </c>
      <c r="I247" s="179">
        <f t="shared" si="1"/>
        <v>0</v>
      </c>
      <c r="J247" s="178">
        <v>137250</v>
      </c>
      <c r="K247" s="179">
        <f t="shared" si="2"/>
        <v>137250</v>
      </c>
      <c r="L247" s="179">
        <v>21</v>
      </c>
      <c r="M247" s="179">
        <f t="shared" si="3"/>
        <v>0</v>
      </c>
      <c r="N247" s="177">
        <v>0</v>
      </c>
      <c r="O247" s="177">
        <f t="shared" si="4"/>
        <v>0</v>
      </c>
      <c r="P247" s="177">
        <v>0</v>
      </c>
      <c r="Q247" s="177">
        <f t="shared" si="5"/>
        <v>0</v>
      </c>
      <c r="R247" s="179"/>
      <c r="S247" s="179" t="s">
        <v>137</v>
      </c>
      <c r="T247" s="180" t="s">
        <v>138</v>
      </c>
      <c r="U247" s="158">
        <v>0</v>
      </c>
      <c r="V247" s="158">
        <f t="shared" si="6"/>
        <v>0</v>
      </c>
      <c r="W247" s="158"/>
      <c r="X247" s="158" t="s">
        <v>173</v>
      </c>
      <c r="Y247" s="148"/>
      <c r="Z247" s="148"/>
      <c r="AA247" s="148"/>
      <c r="AB247" s="148"/>
      <c r="AC247" s="148"/>
      <c r="AD247" s="148"/>
      <c r="AE247" s="148"/>
      <c r="AF247" s="148"/>
      <c r="AG247" s="148" t="s">
        <v>174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x14ac:dyDescent="0.2">
      <c r="A248" s="160" t="s">
        <v>132</v>
      </c>
      <c r="B248" s="161" t="s">
        <v>100</v>
      </c>
      <c r="C248" s="181" t="s">
        <v>101</v>
      </c>
      <c r="D248" s="162"/>
      <c r="E248" s="163"/>
      <c r="F248" s="164"/>
      <c r="G248" s="164">
        <f>SUMIF(AG249:AG272,"&lt;&gt;NOR",G249:G272)</f>
        <v>0</v>
      </c>
      <c r="H248" s="164"/>
      <c r="I248" s="164">
        <f>SUM(I249:I272)</f>
        <v>68056.600000000006</v>
      </c>
      <c r="J248" s="164"/>
      <c r="K248" s="164">
        <f>SUM(K249:K272)</f>
        <v>49375.28</v>
      </c>
      <c r="L248" s="164"/>
      <c r="M248" s="164">
        <f>SUM(M249:M272)</f>
        <v>0</v>
      </c>
      <c r="N248" s="163"/>
      <c r="O248" s="163">
        <f>SUM(O249:O272)</f>
        <v>0.85000000000000009</v>
      </c>
      <c r="P248" s="163"/>
      <c r="Q248" s="163">
        <f>SUM(Q249:Q272)</f>
        <v>0.83</v>
      </c>
      <c r="R248" s="164"/>
      <c r="S248" s="164"/>
      <c r="T248" s="165"/>
      <c r="U248" s="159"/>
      <c r="V248" s="159">
        <f>SUM(V249:V272)</f>
        <v>78.86</v>
      </c>
      <c r="W248" s="159"/>
      <c r="X248" s="159"/>
      <c r="AG248" t="s">
        <v>133</v>
      </c>
    </row>
    <row r="249" spans="1:60" outlineLevel="1" x14ac:dyDescent="0.2">
      <c r="A249" s="167">
        <v>56</v>
      </c>
      <c r="B249" s="168" t="s">
        <v>419</v>
      </c>
      <c r="C249" s="183" t="s">
        <v>420</v>
      </c>
      <c r="D249" s="169" t="s">
        <v>165</v>
      </c>
      <c r="E249" s="170">
        <v>52</v>
      </c>
      <c r="F249" s="171"/>
      <c r="G249" s="172">
        <f>ROUND(E249*F249,2)</f>
        <v>0</v>
      </c>
      <c r="H249" s="171">
        <v>125.5</v>
      </c>
      <c r="I249" s="172">
        <f>ROUND(E249*H249,2)</f>
        <v>6526</v>
      </c>
      <c r="J249" s="171">
        <v>136.5</v>
      </c>
      <c r="K249" s="172">
        <f>ROUND(E249*J249,2)</f>
        <v>7098</v>
      </c>
      <c r="L249" s="172">
        <v>21</v>
      </c>
      <c r="M249" s="172">
        <f>G249*(1+L249/100)</f>
        <v>0</v>
      </c>
      <c r="N249" s="170">
        <v>1E-3</v>
      </c>
      <c r="O249" s="170">
        <f>ROUND(E249*N249,2)</f>
        <v>0.05</v>
      </c>
      <c r="P249" s="170">
        <v>0</v>
      </c>
      <c r="Q249" s="170">
        <f>ROUND(E249*P249,2)</f>
        <v>0</v>
      </c>
      <c r="R249" s="172"/>
      <c r="S249" s="172" t="s">
        <v>137</v>
      </c>
      <c r="T249" s="173" t="s">
        <v>138</v>
      </c>
      <c r="U249" s="158">
        <v>0.25</v>
      </c>
      <c r="V249" s="158">
        <f>ROUND(E249*U249,2)</f>
        <v>13</v>
      </c>
      <c r="W249" s="158"/>
      <c r="X249" s="158" t="s">
        <v>173</v>
      </c>
      <c r="Y249" s="148"/>
      <c r="Z249" s="148"/>
      <c r="AA249" s="148"/>
      <c r="AB249" s="148"/>
      <c r="AC249" s="148"/>
      <c r="AD249" s="148"/>
      <c r="AE249" s="148"/>
      <c r="AF249" s="148"/>
      <c r="AG249" s="148" t="s">
        <v>421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55"/>
      <c r="B250" s="156"/>
      <c r="C250" s="256" t="s">
        <v>422</v>
      </c>
      <c r="D250" s="257"/>
      <c r="E250" s="257"/>
      <c r="F250" s="257"/>
      <c r="G250" s="257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349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89" t="str">
        <f>C250</f>
        <v xml:space="preserve"> V položce nejsou zakalkulovány náklady na sloupky a vzpěry.Jejich dodání se oceňuje ve specifikaci. Ztratné se doporučuje ve výši 1 %.</v>
      </c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90" t="s">
        <v>221</v>
      </c>
      <c r="D251" s="187"/>
      <c r="E251" s="188">
        <v>52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178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67">
        <v>57</v>
      </c>
      <c r="B252" s="168" t="s">
        <v>423</v>
      </c>
      <c r="C252" s="183" t="s">
        <v>424</v>
      </c>
      <c r="D252" s="169" t="s">
        <v>165</v>
      </c>
      <c r="E252" s="170">
        <v>100</v>
      </c>
      <c r="F252" s="171"/>
      <c r="G252" s="172">
        <f>ROUND(E252*F252,2)</f>
        <v>0</v>
      </c>
      <c r="H252" s="171">
        <v>38.9</v>
      </c>
      <c r="I252" s="172">
        <f>ROUND(E252*H252,2)</f>
        <v>3890</v>
      </c>
      <c r="J252" s="171">
        <v>0</v>
      </c>
      <c r="K252" s="172">
        <f>ROUND(E252*J252,2)</f>
        <v>0</v>
      </c>
      <c r="L252" s="172">
        <v>21</v>
      </c>
      <c r="M252" s="172">
        <f>G252*(1+L252/100)</f>
        <v>0</v>
      </c>
      <c r="N252" s="170">
        <v>2.0000000000000001E-4</v>
      </c>
      <c r="O252" s="170">
        <f>ROUND(E252*N252,2)</f>
        <v>0.02</v>
      </c>
      <c r="P252" s="170">
        <v>0</v>
      </c>
      <c r="Q252" s="170">
        <f>ROUND(E252*P252,2)</f>
        <v>0</v>
      </c>
      <c r="R252" s="172" t="s">
        <v>257</v>
      </c>
      <c r="S252" s="172" t="s">
        <v>150</v>
      </c>
      <c r="T252" s="173" t="s">
        <v>150</v>
      </c>
      <c r="U252" s="158">
        <v>0</v>
      </c>
      <c r="V252" s="158">
        <f>ROUND(E252*U252,2)</f>
        <v>0</v>
      </c>
      <c r="W252" s="158"/>
      <c r="X252" s="158" t="s">
        <v>258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265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90" t="s">
        <v>425</v>
      </c>
      <c r="D253" s="187"/>
      <c r="E253" s="188">
        <v>100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178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67">
        <v>58</v>
      </c>
      <c r="B254" s="168" t="s">
        <v>426</v>
      </c>
      <c r="C254" s="183" t="s">
        <v>427</v>
      </c>
      <c r="D254" s="169" t="s">
        <v>165</v>
      </c>
      <c r="E254" s="170">
        <v>4</v>
      </c>
      <c r="F254" s="171"/>
      <c r="G254" s="172">
        <f>ROUND(E254*F254,2)</f>
        <v>0</v>
      </c>
      <c r="H254" s="171">
        <v>38.9</v>
      </c>
      <c r="I254" s="172">
        <f>ROUND(E254*H254,2)</f>
        <v>155.6</v>
      </c>
      <c r="J254" s="171">
        <v>0</v>
      </c>
      <c r="K254" s="172">
        <f>ROUND(E254*J254,2)</f>
        <v>0</v>
      </c>
      <c r="L254" s="172">
        <v>21</v>
      </c>
      <c r="M254" s="172">
        <f>G254*(1+L254/100)</f>
        <v>0</v>
      </c>
      <c r="N254" s="170">
        <v>2.0000000000000001E-4</v>
      </c>
      <c r="O254" s="170">
        <f>ROUND(E254*N254,2)</f>
        <v>0</v>
      </c>
      <c r="P254" s="170">
        <v>0</v>
      </c>
      <c r="Q254" s="170">
        <f>ROUND(E254*P254,2)</f>
        <v>0</v>
      </c>
      <c r="R254" s="172" t="s">
        <v>257</v>
      </c>
      <c r="S254" s="172" t="s">
        <v>150</v>
      </c>
      <c r="T254" s="173" t="s">
        <v>150</v>
      </c>
      <c r="U254" s="158">
        <v>0</v>
      </c>
      <c r="V254" s="158">
        <f>ROUND(E254*U254,2)</f>
        <v>0</v>
      </c>
      <c r="W254" s="158"/>
      <c r="X254" s="158" t="s">
        <v>258</v>
      </c>
      <c r="Y254" s="148"/>
      <c r="Z254" s="148"/>
      <c r="AA254" s="148"/>
      <c r="AB254" s="148"/>
      <c r="AC254" s="148"/>
      <c r="AD254" s="148"/>
      <c r="AE254" s="148"/>
      <c r="AF254" s="148"/>
      <c r="AG254" s="148" t="s">
        <v>265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90" t="s">
        <v>428</v>
      </c>
      <c r="D255" s="187"/>
      <c r="E255" s="188">
        <v>4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178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67">
        <v>59</v>
      </c>
      <c r="B256" s="168" t="s">
        <v>429</v>
      </c>
      <c r="C256" s="183" t="s">
        <v>430</v>
      </c>
      <c r="D256" s="169" t="s">
        <v>165</v>
      </c>
      <c r="E256" s="170">
        <v>52</v>
      </c>
      <c r="F256" s="171"/>
      <c r="G256" s="172">
        <f>ROUND(E256*F256,2)</f>
        <v>0</v>
      </c>
      <c r="H256" s="171">
        <v>465</v>
      </c>
      <c r="I256" s="172">
        <f>ROUND(E256*H256,2)</f>
        <v>24180</v>
      </c>
      <c r="J256" s="171">
        <v>0</v>
      </c>
      <c r="K256" s="172">
        <f>ROUND(E256*J256,2)</f>
        <v>0</v>
      </c>
      <c r="L256" s="172">
        <v>21</v>
      </c>
      <c r="M256" s="172">
        <f>G256*(1+L256/100)</f>
        <v>0</v>
      </c>
      <c r="N256" s="170">
        <v>7.0000000000000001E-3</v>
      </c>
      <c r="O256" s="170">
        <f>ROUND(E256*N256,2)</f>
        <v>0.36</v>
      </c>
      <c r="P256" s="170">
        <v>0</v>
      </c>
      <c r="Q256" s="170">
        <f>ROUND(E256*P256,2)</f>
        <v>0</v>
      </c>
      <c r="R256" s="172"/>
      <c r="S256" s="172" t="s">
        <v>137</v>
      </c>
      <c r="T256" s="173" t="s">
        <v>138</v>
      </c>
      <c r="U256" s="158">
        <v>0</v>
      </c>
      <c r="V256" s="158">
        <f>ROUND(E256*U256,2)</f>
        <v>0</v>
      </c>
      <c r="W256" s="158"/>
      <c r="X256" s="158" t="s">
        <v>258</v>
      </c>
      <c r="Y256" s="148"/>
      <c r="Z256" s="148"/>
      <c r="AA256" s="148"/>
      <c r="AB256" s="148"/>
      <c r="AC256" s="148"/>
      <c r="AD256" s="148"/>
      <c r="AE256" s="148"/>
      <c r="AF256" s="148"/>
      <c r="AG256" s="148" t="s">
        <v>265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90" t="s">
        <v>221</v>
      </c>
      <c r="D257" s="187"/>
      <c r="E257" s="188">
        <v>52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178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67">
        <v>60</v>
      </c>
      <c r="B258" s="168" t="s">
        <v>431</v>
      </c>
      <c r="C258" s="183" t="s">
        <v>432</v>
      </c>
      <c r="D258" s="169" t="s">
        <v>311</v>
      </c>
      <c r="E258" s="170">
        <v>123.675</v>
      </c>
      <c r="F258" s="171"/>
      <c r="G258" s="172">
        <f>ROUND(E258*F258,2)</f>
        <v>0</v>
      </c>
      <c r="H258" s="171">
        <v>0</v>
      </c>
      <c r="I258" s="172">
        <f>ROUND(E258*H258,2)</f>
        <v>0</v>
      </c>
      <c r="J258" s="171">
        <v>165</v>
      </c>
      <c r="K258" s="172">
        <f>ROUND(E258*J258,2)</f>
        <v>20406.38</v>
      </c>
      <c r="L258" s="172">
        <v>21</v>
      </c>
      <c r="M258" s="172">
        <f>G258*(1+L258/100)</f>
        <v>0</v>
      </c>
      <c r="N258" s="170">
        <v>0</v>
      </c>
      <c r="O258" s="170">
        <f>ROUND(E258*N258,2)</f>
        <v>0</v>
      </c>
      <c r="P258" s="170">
        <v>0</v>
      </c>
      <c r="Q258" s="170">
        <f>ROUND(E258*P258,2)</f>
        <v>0</v>
      </c>
      <c r="R258" s="172" t="s">
        <v>433</v>
      </c>
      <c r="S258" s="172" t="s">
        <v>150</v>
      </c>
      <c r="T258" s="173" t="s">
        <v>150</v>
      </c>
      <c r="U258" s="158">
        <v>0.33</v>
      </c>
      <c r="V258" s="158">
        <f>ROUND(E258*U258,2)</f>
        <v>40.81</v>
      </c>
      <c r="W258" s="158"/>
      <c r="X258" s="158" t="s">
        <v>173</v>
      </c>
      <c r="Y258" s="148"/>
      <c r="Z258" s="148"/>
      <c r="AA258" s="148"/>
      <c r="AB258" s="148"/>
      <c r="AC258" s="148"/>
      <c r="AD258" s="148"/>
      <c r="AE258" s="148"/>
      <c r="AF258" s="148"/>
      <c r="AG258" s="148" t="s">
        <v>174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90" t="s">
        <v>434</v>
      </c>
      <c r="D259" s="187"/>
      <c r="E259" s="188">
        <v>123.675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178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ht="22.5" outlineLevel="1" x14ac:dyDescent="0.2">
      <c r="A260" s="167">
        <v>61</v>
      </c>
      <c r="B260" s="168" t="s">
        <v>435</v>
      </c>
      <c r="C260" s="183" t="s">
        <v>436</v>
      </c>
      <c r="D260" s="169" t="s">
        <v>165</v>
      </c>
      <c r="E260" s="170">
        <v>1</v>
      </c>
      <c r="F260" s="171"/>
      <c r="G260" s="172">
        <f>ROUND(E260*F260,2)</f>
        <v>0</v>
      </c>
      <c r="H260" s="171">
        <v>0</v>
      </c>
      <c r="I260" s="172">
        <f>ROUND(E260*H260,2)</f>
        <v>0</v>
      </c>
      <c r="J260" s="171">
        <v>982</v>
      </c>
      <c r="K260" s="172">
        <f>ROUND(E260*J260,2)</f>
        <v>982</v>
      </c>
      <c r="L260" s="172">
        <v>21</v>
      </c>
      <c r="M260" s="172">
        <f>G260*(1+L260/100)</f>
        <v>0</v>
      </c>
      <c r="N260" s="170">
        <v>0</v>
      </c>
      <c r="O260" s="170">
        <f>ROUND(E260*N260,2)</f>
        <v>0</v>
      </c>
      <c r="P260" s="170">
        <v>0</v>
      </c>
      <c r="Q260" s="170">
        <f>ROUND(E260*P260,2)</f>
        <v>0</v>
      </c>
      <c r="R260" s="172" t="s">
        <v>433</v>
      </c>
      <c r="S260" s="172" t="s">
        <v>150</v>
      </c>
      <c r="T260" s="173" t="s">
        <v>150</v>
      </c>
      <c r="U260" s="158">
        <v>1.88</v>
      </c>
      <c r="V260" s="158">
        <f>ROUND(E260*U260,2)</f>
        <v>1.88</v>
      </c>
      <c r="W260" s="158"/>
      <c r="X260" s="158" t="s">
        <v>173</v>
      </c>
      <c r="Y260" s="148"/>
      <c r="Z260" s="148"/>
      <c r="AA260" s="148"/>
      <c r="AB260" s="148"/>
      <c r="AC260" s="148"/>
      <c r="AD260" s="148"/>
      <c r="AE260" s="148"/>
      <c r="AF260" s="148"/>
      <c r="AG260" s="148" t="s">
        <v>174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90" t="s">
        <v>437</v>
      </c>
      <c r="D261" s="187"/>
      <c r="E261" s="188"/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178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90" t="s">
        <v>438</v>
      </c>
      <c r="D262" s="187"/>
      <c r="E262" s="188"/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178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90" t="s">
        <v>439</v>
      </c>
      <c r="D263" s="187"/>
      <c r="E263" s="188">
        <v>1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178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67">
        <v>62</v>
      </c>
      <c r="B264" s="168" t="s">
        <v>440</v>
      </c>
      <c r="C264" s="183" t="s">
        <v>441</v>
      </c>
      <c r="D264" s="169" t="s">
        <v>165</v>
      </c>
      <c r="E264" s="170">
        <v>52</v>
      </c>
      <c r="F264" s="171"/>
      <c r="G264" s="172">
        <f>ROUND(E264*F264,2)</f>
        <v>0</v>
      </c>
      <c r="H264" s="171">
        <v>467.5</v>
      </c>
      <c r="I264" s="172">
        <f>ROUND(E264*H264,2)</f>
        <v>24310</v>
      </c>
      <c r="J264" s="171">
        <v>0</v>
      </c>
      <c r="K264" s="172">
        <f>ROUND(E264*J264,2)</f>
        <v>0</v>
      </c>
      <c r="L264" s="172">
        <v>21</v>
      </c>
      <c r="M264" s="172">
        <f>G264*(1+L264/100)</f>
        <v>0</v>
      </c>
      <c r="N264" s="170">
        <v>7.1000000000000004E-3</v>
      </c>
      <c r="O264" s="170">
        <f>ROUND(E264*N264,2)</f>
        <v>0.37</v>
      </c>
      <c r="P264" s="170">
        <v>0</v>
      </c>
      <c r="Q264" s="170">
        <f>ROUND(E264*P264,2)</f>
        <v>0</v>
      </c>
      <c r="R264" s="172"/>
      <c r="S264" s="172" t="s">
        <v>137</v>
      </c>
      <c r="T264" s="173" t="s">
        <v>442</v>
      </c>
      <c r="U264" s="158">
        <v>0</v>
      </c>
      <c r="V264" s="158">
        <f>ROUND(E264*U264,2)</f>
        <v>0</v>
      </c>
      <c r="W264" s="158"/>
      <c r="X264" s="158" t="s">
        <v>258</v>
      </c>
      <c r="Y264" s="148"/>
      <c r="Z264" s="148"/>
      <c r="AA264" s="148"/>
      <c r="AB264" s="148"/>
      <c r="AC264" s="148"/>
      <c r="AD264" s="148"/>
      <c r="AE264" s="148"/>
      <c r="AF264" s="148"/>
      <c r="AG264" s="148" t="s">
        <v>265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90" t="s">
        <v>221</v>
      </c>
      <c r="D265" s="187"/>
      <c r="E265" s="188">
        <v>52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178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67">
        <v>63</v>
      </c>
      <c r="B266" s="168" t="s">
        <v>443</v>
      </c>
      <c r="C266" s="183" t="s">
        <v>444</v>
      </c>
      <c r="D266" s="169" t="s">
        <v>165</v>
      </c>
      <c r="E266" s="170">
        <v>1</v>
      </c>
      <c r="F266" s="171"/>
      <c r="G266" s="172">
        <f>ROUND(E266*F266,2)</f>
        <v>0</v>
      </c>
      <c r="H266" s="171">
        <v>8995</v>
      </c>
      <c r="I266" s="172">
        <f>ROUND(E266*H266,2)</f>
        <v>8995</v>
      </c>
      <c r="J266" s="171">
        <v>0</v>
      </c>
      <c r="K266" s="172">
        <f>ROUND(E266*J266,2)</f>
        <v>0</v>
      </c>
      <c r="L266" s="172">
        <v>21</v>
      </c>
      <c r="M266" s="172">
        <f>G266*(1+L266/100)</f>
        <v>0</v>
      </c>
      <c r="N266" s="170">
        <v>4.8000000000000001E-2</v>
      </c>
      <c r="O266" s="170">
        <f>ROUND(E266*N266,2)</f>
        <v>0.05</v>
      </c>
      <c r="P266" s="170">
        <v>0</v>
      </c>
      <c r="Q266" s="170">
        <f>ROUND(E266*P266,2)</f>
        <v>0</v>
      </c>
      <c r="R266" s="172"/>
      <c r="S266" s="172" t="s">
        <v>137</v>
      </c>
      <c r="T266" s="173" t="s">
        <v>138</v>
      </c>
      <c r="U266" s="158">
        <v>0</v>
      </c>
      <c r="V266" s="158">
        <f>ROUND(E266*U266,2)</f>
        <v>0</v>
      </c>
      <c r="W266" s="158"/>
      <c r="X266" s="158" t="s">
        <v>258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265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90" t="s">
        <v>445</v>
      </c>
      <c r="D267" s="187"/>
      <c r="E267" s="188">
        <v>1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178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67">
        <v>64</v>
      </c>
      <c r="B268" s="168" t="s">
        <v>446</v>
      </c>
      <c r="C268" s="183" t="s">
        <v>447</v>
      </c>
      <c r="D268" s="169" t="s">
        <v>366</v>
      </c>
      <c r="E268" s="170">
        <v>0.85399999999999998</v>
      </c>
      <c r="F268" s="171"/>
      <c r="G268" s="172">
        <f>ROUND(E268*F268,2)</f>
        <v>0</v>
      </c>
      <c r="H268" s="171">
        <v>0</v>
      </c>
      <c r="I268" s="172">
        <f>ROUND(E268*H268,2)</f>
        <v>0</v>
      </c>
      <c r="J268" s="171">
        <v>1487</v>
      </c>
      <c r="K268" s="172">
        <f>ROUND(E268*J268,2)</f>
        <v>1269.9000000000001</v>
      </c>
      <c r="L268" s="172">
        <v>21</v>
      </c>
      <c r="M268" s="172">
        <f>G268*(1+L268/100)</f>
        <v>0</v>
      </c>
      <c r="N268" s="170">
        <v>0</v>
      </c>
      <c r="O268" s="170">
        <f>ROUND(E268*N268,2)</f>
        <v>0</v>
      </c>
      <c r="P268" s="170">
        <v>0</v>
      </c>
      <c r="Q268" s="170">
        <f>ROUND(E268*P268,2)</f>
        <v>0</v>
      </c>
      <c r="R268" s="172" t="s">
        <v>433</v>
      </c>
      <c r="S268" s="172" t="s">
        <v>150</v>
      </c>
      <c r="T268" s="173" t="s">
        <v>150</v>
      </c>
      <c r="U268" s="158">
        <v>3.33</v>
      </c>
      <c r="V268" s="158">
        <f>ROUND(E268*U268,2)</f>
        <v>2.84</v>
      </c>
      <c r="W268" s="158"/>
      <c r="X268" s="158" t="s">
        <v>399</v>
      </c>
      <c r="Y268" s="148"/>
      <c r="Z268" s="148"/>
      <c r="AA268" s="148"/>
      <c r="AB268" s="148"/>
      <c r="AC268" s="148"/>
      <c r="AD268" s="148"/>
      <c r="AE268" s="148"/>
      <c r="AF268" s="148"/>
      <c r="AG268" s="148" t="s">
        <v>400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254" t="s">
        <v>448</v>
      </c>
      <c r="D269" s="255"/>
      <c r="E269" s="255"/>
      <c r="F269" s="255"/>
      <c r="G269" s="255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176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67">
        <v>65</v>
      </c>
      <c r="B270" s="168" t="s">
        <v>449</v>
      </c>
      <c r="C270" s="183" t="s">
        <v>450</v>
      </c>
      <c r="D270" s="169" t="s">
        <v>311</v>
      </c>
      <c r="E270" s="170">
        <v>88</v>
      </c>
      <c r="F270" s="171"/>
      <c r="G270" s="172">
        <f>ROUND(E270*F270,2)</f>
        <v>0</v>
      </c>
      <c r="H270" s="171">
        <v>0</v>
      </c>
      <c r="I270" s="172">
        <f>ROUND(E270*H270,2)</f>
        <v>0</v>
      </c>
      <c r="J270" s="171">
        <v>115.5</v>
      </c>
      <c r="K270" s="172">
        <f>ROUND(E270*J270,2)</f>
        <v>10164</v>
      </c>
      <c r="L270" s="172">
        <v>21</v>
      </c>
      <c r="M270" s="172">
        <f>G270*(1+L270/100)</f>
        <v>0</v>
      </c>
      <c r="N270" s="170">
        <v>0</v>
      </c>
      <c r="O270" s="170">
        <f>ROUND(E270*N270,2)</f>
        <v>0</v>
      </c>
      <c r="P270" s="170">
        <v>9.4500000000000001E-3</v>
      </c>
      <c r="Q270" s="170">
        <f>ROUND(E270*P270,2)</f>
        <v>0.83</v>
      </c>
      <c r="R270" s="172" t="s">
        <v>433</v>
      </c>
      <c r="S270" s="172" t="s">
        <v>150</v>
      </c>
      <c r="T270" s="173" t="s">
        <v>150</v>
      </c>
      <c r="U270" s="158">
        <v>0.23100000000000001</v>
      </c>
      <c r="V270" s="158">
        <f>ROUND(E270*U270,2)</f>
        <v>20.329999999999998</v>
      </c>
      <c r="W270" s="158"/>
      <c r="X270" s="158" t="s">
        <v>173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174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90" t="s">
        <v>451</v>
      </c>
      <c r="D271" s="187"/>
      <c r="E271" s="188">
        <v>88</v>
      </c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178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67">
        <v>66</v>
      </c>
      <c r="B272" s="168" t="s">
        <v>452</v>
      </c>
      <c r="C272" s="183" t="s">
        <v>453</v>
      </c>
      <c r="D272" s="169" t="s">
        <v>370</v>
      </c>
      <c r="E272" s="170">
        <v>61</v>
      </c>
      <c r="F272" s="171"/>
      <c r="G272" s="172">
        <f>ROUND(E272*F272,2)</f>
        <v>0</v>
      </c>
      <c r="H272" s="171">
        <v>0</v>
      </c>
      <c r="I272" s="172">
        <f>ROUND(E272*H272,2)</f>
        <v>0</v>
      </c>
      <c r="J272" s="171">
        <v>155</v>
      </c>
      <c r="K272" s="172">
        <f>ROUND(E272*J272,2)</f>
        <v>9455</v>
      </c>
      <c r="L272" s="172">
        <v>21</v>
      </c>
      <c r="M272" s="172">
        <f>G272*(1+L272/100)</f>
        <v>0</v>
      </c>
      <c r="N272" s="170">
        <v>0</v>
      </c>
      <c r="O272" s="170">
        <f>ROUND(E272*N272,2)</f>
        <v>0</v>
      </c>
      <c r="P272" s="170">
        <v>0</v>
      </c>
      <c r="Q272" s="170">
        <f>ROUND(E272*P272,2)</f>
        <v>0</v>
      </c>
      <c r="R272" s="172"/>
      <c r="S272" s="172" t="s">
        <v>137</v>
      </c>
      <c r="T272" s="173" t="s">
        <v>138</v>
      </c>
      <c r="U272" s="158">
        <v>0</v>
      </c>
      <c r="V272" s="158">
        <f>ROUND(E272*U272,2)</f>
        <v>0</v>
      </c>
      <c r="W272" s="158"/>
      <c r="X272" s="158" t="s">
        <v>173</v>
      </c>
      <c r="Y272" s="148"/>
      <c r="Z272" s="148"/>
      <c r="AA272" s="148"/>
      <c r="AB272" s="148"/>
      <c r="AC272" s="148"/>
      <c r="AD272" s="148"/>
      <c r="AE272" s="148"/>
      <c r="AF272" s="148"/>
      <c r="AG272" s="148" t="s">
        <v>174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33" x14ac:dyDescent="0.2">
      <c r="A273" s="3"/>
      <c r="B273" s="4"/>
      <c r="C273" s="184"/>
      <c r="D273" s="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AE273">
        <v>15</v>
      </c>
      <c r="AF273">
        <v>21</v>
      </c>
      <c r="AG273" t="s">
        <v>119</v>
      </c>
    </row>
    <row r="274" spans="1:33" x14ac:dyDescent="0.2">
      <c r="A274" s="151"/>
      <c r="B274" s="152" t="s">
        <v>29</v>
      </c>
      <c r="C274" s="185"/>
      <c r="D274" s="153"/>
      <c r="E274" s="154"/>
      <c r="F274" s="154"/>
      <c r="G274" s="166">
        <f>G8+G77+G116+G185+G209+G219+G236+G238+G248</f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AE274">
        <f>SUMIF(L7:L272,AE273,G7:G272)</f>
        <v>0</v>
      </c>
      <c r="AF274">
        <f>SUMIF(L7:L272,AF273,G7:G272)</f>
        <v>0</v>
      </c>
      <c r="AG274" t="s">
        <v>166</v>
      </c>
    </row>
    <row r="275" spans="1:33" x14ac:dyDescent="0.2">
      <c r="C275" s="186"/>
      <c r="D275" s="10"/>
      <c r="AG275" t="s">
        <v>167</v>
      </c>
    </row>
    <row r="276" spans="1:33" x14ac:dyDescent="0.2">
      <c r="D276" s="10"/>
    </row>
    <row r="277" spans="1:33" x14ac:dyDescent="0.2">
      <c r="D277" s="10"/>
    </row>
    <row r="278" spans="1:33" x14ac:dyDescent="0.2">
      <c r="D278" s="10"/>
    </row>
    <row r="279" spans="1:33" x14ac:dyDescent="0.2">
      <c r="D279" s="10"/>
    </row>
    <row r="280" spans="1:33" x14ac:dyDescent="0.2">
      <c r="D280" s="10"/>
    </row>
    <row r="281" spans="1:33" x14ac:dyDescent="0.2">
      <c r="D281" s="10"/>
    </row>
    <row r="282" spans="1:33" x14ac:dyDescent="0.2">
      <c r="D282" s="10"/>
    </row>
    <row r="283" spans="1:33" x14ac:dyDescent="0.2">
      <c r="D283" s="10"/>
    </row>
    <row r="284" spans="1:33" x14ac:dyDescent="0.2">
      <c r="D284" s="10"/>
    </row>
    <row r="285" spans="1:33" x14ac:dyDescent="0.2">
      <c r="D285" s="10"/>
    </row>
    <row r="286" spans="1:33" x14ac:dyDescent="0.2">
      <c r="D286" s="10"/>
    </row>
    <row r="287" spans="1:33" x14ac:dyDescent="0.2">
      <c r="D287" s="10"/>
    </row>
    <row r="288" spans="1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7SXz4HCbWF2yG1k7RGe34KDhbcP0UCQhx+M3qjbU+qnnzcRYyk0QIBC3LHQ8jHNUUWOoziW8dkEfWgikYSfFQ==" saltValue="e+GXih51wjAUF63YdvKNDQ==" spinCount="100000" sheet="1"/>
  <mergeCells count="33">
    <mergeCell ref="C87:G87"/>
    <mergeCell ref="A1:G1"/>
    <mergeCell ref="C2:G2"/>
    <mergeCell ref="C3:G3"/>
    <mergeCell ref="C4:G4"/>
    <mergeCell ref="C10:G10"/>
    <mergeCell ref="C20:G20"/>
    <mergeCell ref="C23:G23"/>
    <mergeCell ref="C26:G26"/>
    <mergeCell ref="C65:G65"/>
    <mergeCell ref="C79:G79"/>
    <mergeCell ref="C83:G83"/>
    <mergeCell ref="C200:G200"/>
    <mergeCell ref="C100:G100"/>
    <mergeCell ref="C113:G113"/>
    <mergeCell ref="C128:G128"/>
    <mergeCell ref="C138:G138"/>
    <mergeCell ref="C148:G148"/>
    <mergeCell ref="C157:G157"/>
    <mergeCell ref="C191:G191"/>
    <mergeCell ref="C196:G196"/>
    <mergeCell ref="C197:G197"/>
    <mergeCell ref="C198:G198"/>
    <mergeCell ref="C199:G199"/>
    <mergeCell ref="C231:G231"/>
    <mergeCell ref="C250:G250"/>
    <mergeCell ref="C269:G269"/>
    <mergeCell ref="C201:G201"/>
    <mergeCell ref="C202:G202"/>
    <mergeCell ref="C203:G203"/>
    <mergeCell ref="C204:G204"/>
    <mergeCell ref="C221:G221"/>
    <mergeCell ref="C224:G224"/>
  </mergeCells>
  <pageMargins left="0.59055118110236204" right="0.196850393700787" top="0.78740157499999996" bottom="0.78740157499999996" header="0.3" footer="0.3"/>
  <pageSetup paperSize="9" scale="68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0A9FA-9FC2-40B4-9D81-84E148F667DF}">
  <sheetPr>
    <outlinePr summaryBelow="0"/>
    <pageSetUpPr fitToPage="1"/>
  </sheetPr>
  <dimension ref="A1:BH5000"/>
  <sheetViews>
    <sheetView workbookViewId="0">
      <pane ySplit="7" topLeftCell="A38" activePane="bottomLeft" state="frozen"/>
      <selection pane="bottomLeft" activeCell="F82" sqref="F82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168</v>
      </c>
      <c r="B1" s="247"/>
      <c r="C1" s="247"/>
      <c r="D1" s="247"/>
      <c r="E1" s="247"/>
      <c r="F1" s="247"/>
      <c r="G1" s="247"/>
      <c r="AG1" t="s">
        <v>105</v>
      </c>
    </row>
    <row r="2" spans="1:60" ht="24.95" customHeight="1" x14ac:dyDescent="0.2">
      <c r="A2" s="50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106</v>
      </c>
    </row>
    <row r="3" spans="1:60" ht="24.95" customHeight="1" x14ac:dyDescent="0.2">
      <c r="A3" s="50" t="s">
        <v>8</v>
      </c>
      <c r="B3" s="49" t="s">
        <v>55</v>
      </c>
      <c r="C3" s="248" t="s">
        <v>56</v>
      </c>
      <c r="D3" s="249"/>
      <c r="E3" s="249"/>
      <c r="F3" s="249"/>
      <c r="G3" s="250"/>
      <c r="AC3" s="123" t="s">
        <v>106</v>
      </c>
      <c r="AG3" t="s">
        <v>109</v>
      </c>
    </row>
    <row r="4" spans="1:60" ht="24.95" customHeight="1" x14ac:dyDescent="0.2">
      <c r="A4" s="141" t="s">
        <v>9</v>
      </c>
      <c r="B4" s="142" t="s">
        <v>58</v>
      </c>
      <c r="C4" s="251" t="s">
        <v>59</v>
      </c>
      <c r="D4" s="252"/>
      <c r="E4" s="252"/>
      <c r="F4" s="252"/>
      <c r="G4" s="253"/>
      <c r="AG4" t="s">
        <v>110</v>
      </c>
    </row>
    <row r="5" spans="1:60" x14ac:dyDescent="0.2">
      <c r="D5" s="10"/>
    </row>
    <row r="6" spans="1:60" ht="38.25" x14ac:dyDescent="0.2">
      <c r="A6" s="144" t="s">
        <v>111</v>
      </c>
      <c r="B6" s="146" t="s">
        <v>112</v>
      </c>
      <c r="C6" s="146" t="s">
        <v>113</v>
      </c>
      <c r="D6" s="145" t="s">
        <v>114</v>
      </c>
      <c r="E6" s="144" t="s">
        <v>115</v>
      </c>
      <c r="F6" s="143" t="s">
        <v>116</v>
      </c>
      <c r="G6" s="144" t="s">
        <v>29</v>
      </c>
      <c r="H6" s="147" t="s">
        <v>30</v>
      </c>
      <c r="I6" s="147" t="s">
        <v>117</v>
      </c>
      <c r="J6" s="147" t="s">
        <v>31</v>
      </c>
      <c r="K6" s="147" t="s">
        <v>118</v>
      </c>
      <c r="L6" s="147" t="s">
        <v>119</v>
      </c>
      <c r="M6" s="147" t="s">
        <v>120</v>
      </c>
      <c r="N6" s="147" t="s">
        <v>121</v>
      </c>
      <c r="O6" s="147" t="s">
        <v>122</v>
      </c>
      <c r="P6" s="147" t="s">
        <v>123</v>
      </c>
      <c r="Q6" s="147" t="s">
        <v>124</v>
      </c>
      <c r="R6" s="147" t="s">
        <v>125</v>
      </c>
      <c r="S6" s="147" t="s">
        <v>126</v>
      </c>
      <c r="T6" s="147" t="s">
        <v>127</v>
      </c>
      <c r="U6" s="147" t="s">
        <v>128</v>
      </c>
      <c r="V6" s="147" t="s">
        <v>129</v>
      </c>
      <c r="W6" s="147" t="s">
        <v>130</v>
      </c>
      <c r="X6" s="147" t="s">
        <v>131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0" t="s">
        <v>132</v>
      </c>
      <c r="B8" s="161" t="s">
        <v>77</v>
      </c>
      <c r="C8" s="181" t="s">
        <v>78</v>
      </c>
      <c r="D8" s="162"/>
      <c r="E8" s="163"/>
      <c r="F8" s="164"/>
      <c r="G8" s="164">
        <f>SUMIF(AG9:AG34,"&lt;&gt;NOR",G9:G34)</f>
        <v>0</v>
      </c>
      <c r="H8" s="164"/>
      <c r="I8" s="164">
        <f>SUM(I9:I34)</f>
        <v>6746</v>
      </c>
      <c r="J8" s="164"/>
      <c r="K8" s="164">
        <f>SUM(K9:K34)</f>
        <v>29780.5</v>
      </c>
      <c r="L8" s="164"/>
      <c r="M8" s="164">
        <f>SUM(M9:M34)</f>
        <v>0</v>
      </c>
      <c r="N8" s="163"/>
      <c r="O8" s="163">
        <f>SUM(O9:O34)</f>
        <v>0</v>
      </c>
      <c r="P8" s="163"/>
      <c r="Q8" s="163">
        <f>SUM(Q9:Q34)</f>
        <v>0</v>
      </c>
      <c r="R8" s="164"/>
      <c r="S8" s="164"/>
      <c r="T8" s="165"/>
      <c r="U8" s="159"/>
      <c r="V8" s="159">
        <f>SUM(V9:V34)</f>
        <v>0</v>
      </c>
      <c r="W8" s="159"/>
      <c r="X8" s="159"/>
      <c r="AG8" t="s">
        <v>133</v>
      </c>
    </row>
    <row r="9" spans="1:60" outlineLevel="1" x14ac:dyDescent="0.2">
      <c r="A9" s="167">
        <v>1</v>
      </c>
      <c r="B9" s="168" t="s">
        <v>454</v>
      </c>
      <c r="C9" s="183" t="s">
        <v>455</v>
      </c>
      <c r="D9" s="169" t="s">
        <v>456</v>
      </c>
      <c r="E9" s="170">
        <v>5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1764</v>
      </c>
      <c r="K9" s="172">
        <f>ROUND(E9*J9,2)</f>
        <v>8820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137</v>
      </c>
      <c r="T9" s="173" t="s">
        <v>138</v>
      </c>
      <c r="U9" s="158">
        <v>0</v>
      </c>
      <c r="V9" s="158">
        <f>ROUND(E9*U9,2)</f>
        <v>0</v>
      </c>
      <c r="W9" s="158"/>
      <c r="X9" s="158" t="s">
        <v>173</v>
      </c>
      <c r="Y9" s="148"/>
      <c r="Z9" s="148"/>
      <c r="AA9" s="148"/>
      <c r="AB9" s="148"/>
      <c r="AC9" s="148"/>
      <c r="AD9" s="148"/>
      <c r="AE9" s="148"/>
      <c r="AF9" s="148"/>
      <c r="AG9" s="148" t="s">
        <v>213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0" t="s">
        <v>457</v>
      </c>
      <c r="D10" s="187"/>
      <c r="E10" s="188">
        <v>5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178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7">
        <v>2</v>
      </c>
      <c r="B11" s="168" t="s">
        <v>458</v>
      </c>
      <c r="C11" s="183" t="s">
        <v>459</v>
      </c>
      <c r="D11" s="169" t="s">
        <v>456</v>
      </c>
      <c r="E11" s="170">
        <v>5</v>
      </c>
      <c r="F11" s="171"/>
      <c r="G11" s="172">
        <f>ROUND(E11*F11,2)</f>
        <v>0</v>
      </c>
      <c r="H11" s="171">
        <v>0</v>
      </c>
      <c r="I11" s="172">
        <f>ROUND(E11*H11,2)</f>
        <v>0</v>
      </c>
      <c r="J11" s="171">
        <v>2604</v>
      </c>
      <c r="K11" s="172">
        <f>ROUND(E11*J11,2)</f>
        <v>13020</v>
      </c>
      <c r="L11" s="172">
        <v>21</v>
      </c>
      <c r="M11" s="172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2"/>
      <c r="S11" s="172" t="s">
        <v>137</v>
      </c>
      <c r="T11" s="173" t="s">
        <v>138</v>
      </c>
      <c r="U11" s="158">
        <v>0</v>
      </c>
      <c r="V11" s="158">
        <f>ROUND(E11*U11,2)</f>
        <v>0</v>
      </c>
      <c r="W11" s="158"/>
      <c r="X11" s="158" t="s">
        <v>173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213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0" t="s">
        <v>457</v>
      </c>
      <c r="D12" s="187"/>
      <c r="E12" s="188">
        <v>5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178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7">
        <v>3</v>
      </c>
      <c r="B13" s="168" t="s">
        <v>460</v>
      </c>
      <c r="C13" s="183" t="s">
        <v>461</v>
      </c>
      <c r="D13" s="169" t="s">
        <v>171</v>
      </c>
      <c r="E13" s="170">
        <v>2.5</v>
      </c>
      <c r="F13" s="171"/>
      <c r="G13" s="172">
        <f>ROUND(E13*F13,2)</f>
        <v>0</v>
      </c>
      <c r="H13" s="171">
        <v>1428</v>
      </c>
      <c r="I13" s="172">
        <f>ROUND(E13*H13,2)</f>
        <v>3570</v>
      </c>
      <c r="J13" s="171">
        <v>0</v>
      </c>
      <c r="K13" s="172">
        <f>ROUND(E13*J13,2)</f>
        <v>0</v>
      </c>
      <c r="L13" s="172">
        <v>21</v>
      </c>
      <c r="M13" s="172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2"/>
      <c r="S13" s="172" t="s">
        <v>137</v>
      </c>
      <c r="T13" s="173" t="s">
        <v>138</v>
      </c>
      <c r="U13" s="158">
        <v>0</v>
      </c>
      <c r="V13" s="158">
        <f>ROUND(E13*U13,2)</f>
        <v>0</v>
      </c>
      <c r="W13" s="158"/>
      <c r="X13" s="158" t="s">
        <v>258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387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0" t="s">
        <v>462</v>
      </c>
      <c r="D14" s="187"/>
      <c r="E14" s="188">
        <v>2.5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178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7">
        <v>4</v>
      </c>
      <c r="B15" s="168" t="s">
        <v>460</v>
      </c>
      <c r="C15" s="183" t="s">
        <v>463</v>
      </c>
      <c r="D15" s="169" t="s">
        <v>456</v>
      </c>
      <c r="E15" s="170">
        <v>5</v>
      </c>
      <c r="F15" s="171"/>
      <c r="G15" s="172">
        <f>ROUND(E15*F15,2)</f>
        <v>0</v>
      </c>
      <c r="H15" s="171">
        <v>0</v>
      </c>
      <c r="I15" s="172">
        <f>ROUND(E15*H15,2)</f>
        <v>0</v>
      </c>
      <c r="J15" s="171">
        <v>29</v>
      </c>
      <c r="K15" s="172">
        <f>ROUND(E15*J15,2)</f>
        <v>145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</v>
      </c>
      <c r="Q15" s="170">
        <f>ROUND(E15*P15,2)</f>
        <v>0</v>
      </c>
      <c r="R15" s="172"/>
      <c r="S15" s="172" t="s">
        <v>137</v>
      </c>
      <c r="T15" s="173" t="s">
        <v>138</v>
      </c>
      <c r="U15" s="158">
        <v>0</v>
      </c>
      <c r="V15" s="158">
        <f>ROUND(E15*U15,2)</f>
        <v>0</v>
      </c>
      <c r="W15" s="158"/>
      <c r="X15" s="158" t="s">
        <v>173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213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0" t="s">
        <v>84</v>
      </c>
      <c r="D16" s="187"/>
      <c r="E16" s="188">
        <v>5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178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7">
        <v>5</v>
      </c>
      <c r="B17" s="168" t="s">
        <v>460</v>
      </c>
      <c r="C17" s="183" t="s">
        <v>464</v>
      </c>
      <c r="D17" s="169" t="s">
        <v>256</v>
      </c>
      <c r="E17" s="170">
        <v>3.75</v>
      </c>
      <c r="F17" s="171"/>
      <c r="G17" s="172">
        <f>ROUND(E17*F17,2)</f>
        <v>0</v>
      </c>
      <c r="H17" s="171">
        <v>540</v>
      </c>
      <c r="I17" s="172">
        <f>ROUND(E17*H17,2)</f>
        <v>2025</v>
      </c>
      <c r="J17" s="171">
        <v>0</v>
      </c>
      <c r="K17" s="172">
        <f>ROUND(E17*J17,2)</f>
        <v>0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2"/>
      <c r="S17" s="172" t="s">
        <v>137</v>
      </c>
      <c r="T17" s="173" t="s">
        <v>138</v>
      </c>
      <c r="U17" s="158">
        <v>0</v>
      </c>
      <c r="V17" s="158">
        <f>ROUND(E17*U17,2)</f>
        <v>0</v>
      </c>
      <c r="W17" s="158"/>
      <c r="X17" s="158" t="s">
        <v>465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466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0" t="s">
        <v>467</v>
      </c>
      <c r="D18" s="187"/>
      <c r="E18" s="188">
        <v>3.75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178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7">
        <v>6</v>
      </c>
      <c r="B19" s="168" t="s">
        <v>468</v>
      </c>
      <c r="C19" s="183" t="s">
        <v>469</v>
      </c>
      <c r="D19" s="169" t="s">
        <v>456</v>
      </c>
      <c r="E19" s="170">
        <v>5</v>
      </c>
      <c r="F19" s="171"/>
      <c r="G19" s="172">
        <f>ROUND(E19*F19,2)</f>
        <v>0</v>
      </c>
      <c r="H19" s="171">
        <v>0</v>
      </c>
      <c r="I19" s="172">
        <f>ROUND(E19*H19,2)</f>
        <v>0</v>
      </c>
      <c r="J19" s="171">
        <v>432</v>
      </c>
      <c r="K19" s="172">
        <f>ROUND(E19*J19,2)</f>
        <v>2160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</v>
      </c>
      <c r="Q19" s="170">
        <f>ROUND(E19*P19,2)</f>
        <v>0</v>
      </c>
      <c r="R19" s="172"/>
      <c r="S19" s="172" t="s">
        <v>137</v>
      </c>
      <c r="T19" s="173" t="s">
        <v>138</v>
      </c>
      <c r="U19" s="158">
        <v>0</v>
      </c>
      <c r="V19" s="158">
        <f>ROUND(E19*U19,2)</f>
        <v>0</v>
      </c>
      <c r="W19" s="158"/>
      <c r="X19" s="158" t="s">
        <v>173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213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0" t="s">
        <v>457</v>
      </c>
      <c r="D20" s="187"/>
      <c r="E20" s="188">
        <v>5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178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7">
        <v>7</v>
      </c>
      <c r="B21" s="168" t="s">
        <v>470</v>
      </c>
      <c r="C21" s="183" t="s">
        <v>471</v>
      </c>
      <c r="D21" s="169" t="s">
        <v>188</v>
      </c>
      <c r="E21" s="170">
        <v>5</v>
      </c>
      <c r="F21" s="171"/>
      <c r="G21" s="172">
        <f>ROUND(E21*F21,2)</f>
        <v>0</v>
      </c>
      <c r="H21" s="171">
        <v>0</v>
      </c>
      <c r="I21" s="172">
        <f>ROUND(E21*H21,2)</f>
        <v>0</v>
      </c>
      <c r="J21" s="171">
        <v>125</v>
      </c>
      <c r="K21" s="172">
        <f>ROUND(E21*J21,2)</f>
        <v>625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/>
      <c r="S21" s="172" t="s">
        <v>137</v>
      </c>
      <c r="T21" s="173" t="s">
        <v>138</v>
      </c>
      <c r="U21" s="158">
        <v>0</v>
      </c>
      <c r="V21" s="158">
        <f>ROUND(E21*U21,2)</f>
        <v>0</v>
      </c>
      <c r="W21" s="158"/>
      <c r="X21" s="158" t="s">
        <v>173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213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0" t="s">
        <v>472</v>
      </c>
      <c r="D22" s="187"/>
      <c r="E22" s="188">
        <v>5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178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8</v>
      </c>
      <c r="B23" s="168" t="s">
        <v>460</v>
      </c>
      <c r="C23" s="183" t="s">
        <v>473</v>
      </c>
      <c r="D23" s="169" t="s">
        <v>311</v>
      </c>
      <c r="E23" s="170">
        <v>13</v>
      </c>
      <c r="F23" s="171"/>
      <c r="G23" s="172">
        <f>ROUND(E23*F23,2)</f>
        <v>0</v>
      </c>
      <c r="H23" s="171">
        <v>12</v>
      </c>
      <c r="I23" s="172">
        <f>ROUND(E23*H23,2)</f>
        <v>156</v>
      </c>
      <c r="J23" s="171">
        <v>0</v>
      </c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/>
      <c r="S23" s="172" t="s">
        <v>137</v>
      </c>
      <c r="T23" s="173" t="s">
        <v>138</v>
      </c>
      <c r="U23" s="158">
        <v>0</v>
      </c>
      <c r="V23" s="158">
        <f>ROUND(E23*U23,2)</f>
        <v>0</v>
      </c>
      <c r="W23" s="158"/>
      <c r="X23" s="158" t="s">
        <v>465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466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0" t="s">
        <v>474</v>
      </c>
      <c r="D24" s="187"/>
      <c r="E24" s="188">
        <v>13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178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67">
        <v>9</v>
      </c>
      <c r="B25" s="168" t="s">
        <v>475</v>
      </c>
      <c r="C25" s="183" t="s">
        <v>476</v>
      </c>
      <c r="D25" s="169" t="s">
        <v>171</v>
      </c>
      <c r="E25" s="170">
        <v>0.5</v>
      </c>
      <c r="F25" s="171"/>
      <c r="G25" s="172">
        <f>ROUND(E25*F25,2)</f>
        <v>0</v>
      </c>
      <c r="H25" s="171">
        <v>0</v>
      </c>
      <c r="I25" s="172">
        <f>ROUND(E25*H25,2)</f>
        <v>0</v>
      </c>
      <c r="J25" s="171">
        <v>546</v>
      </c>
      <c r="K25" s="172">
        <f>ROUND(E25*J25,2)</f>
        <v>273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/>
      <c r="S25" s="172" t="s">
        <v>137</v>
      </c>
      <c r="T25" s="173" t="s">
        <v>138</v>
      </c>
      <c r="U25" s="158">
        <v>0</v>
      </c>
      <c r="V25" s="158">
        <f>ROUND(E25*U25,2)</f>
        <v>0</v>
      </c>
      <c r="W25" s="158"/>
      <c r="X25" s="158" t="s">
        <v>173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213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0" t="s">
        <v>477</v>
      </c>
      <c r="D26" s="187"/>
      <c r="E26" s="188">
        <v>0.5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178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7">
        <v>10</v>
      </c>
      <c r="B27" s="168" t="s">
        <v>478</v>
      </c>
      <c r="C27" s="183" t="s">
        <v>479</v>
      </c>
      <c r="D27" s="169" t="s">
        <v>188</v>
      </c>
      <c r="E27" s="170">
        <v>5</v>
      </c>
      <c r="F27" s="171"/>
      <c r="G27" s="172">
        <f>ROUND(E27*F27,2)</f>
        <v>0</v>
      </c>
      <c r="H27" s="171">
        <v>49</v>
      </c>
      <c r="I27" s="172">
        <f>ROUND(E27*H27,2)</f>
        <v>245</v>
      </c>
      <c r="J27" s="171">
        <v>0</v>
      </c>
      <c r="K27" s="172">
        <f>ROUND(E27*J27,2)</f>
        <v>0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/>
      <c r="S27" s="172" t="s">
        <v>137</v>
      </c>
      <c r="T27" s="173" t="s">
        <v>138</v>
      </c>
      <c r="U27" s="158">
        <v>0</v>
      </c>
      <c r="V27" s="158">
        <f>ROUND(E27*U27,2)</f>
        <v>0</v>
      </c>
      <c r="W27" s="158"/>
      <c r="X27" s="158" t="s">
        <v>258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387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0" t="s">
        <v>472</v>
      </c>
      <c r="D28" s="187"/>
      <c r="E28" s="188">
        <v>5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178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7">
        <v>11</v>
      </c>
      <c r="B29" s="168" t="s">
        <v>480</v>
      </c>
      <c r="C29" s="183" t="s">
        <v>481</v>
      </c>
      <c r="D29" s="169" t="s">
        <v>171</v>
      </c>
      <c r="E29" s="170">
        <v>0.5</v>
      </c>
      <c r="F29" s="171"/>
      <c r="G29" s="172">
        <f>ROUND(E29*F29,2)</f>
        <v>0</v>
      </c>
      <c r="H29" s="171">
        <v>1500</v>
      </c>
      <c r="I29" s="172">
        <f>ROUND(E29*H29,2)</f>
        <v>750</v>
      </c>
      <c r="J29" s="171">
        <v>0</v>
      </c>
      <c r="K29" s="172">
        <f>ROUND(E29*J29,2)</f>
        <v>0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/>
      <c r="S29" s="172" t="s">
        <v>137</v>
      </c>
      <c r="T29" s="173" t="s">
        <v>138</v>
      </c>
      <c r="U29" s="158">
        <v>0</v>
      </c>
      <c r="V29" s="158">
        <f>ROUND(E29*U29,2)</f>
        <v>0</v>
      </c>
      <c r="W29" s="158"/>
      <c r="X29" s="158" t="s">
        <v>258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387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0" t="s">
        <v>477</v>
      </c>
      <c r="D30" s="187"/>
      <c r="E30" s="188">
        <v>0.5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178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67">
        <v>12</v>
      </c>
      <c r="B31" s="168" t="s">
        <v>482</v>
      </c>
      <c r="C31" s="183" t="s">
        <v>483</v>
      </c>
      <c r="D31" s="169" t="s">
        <v>171</v>
      </c>
      <c r="E31" s="170">
        <v>2.5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95</v>
      </c>
      <c r="K31" s="172">
        <f>ROUND(E31*J31,2)</f>
        <v>237.5</v>
      </c>
      <c r="L31" s="172">
        <v>21</v>
      </c>
      <c r="M31" s="172">
        <f>G31*(1+L31/100)</f>
        <v>0</v>
      </c>
      <c r="N31" s="170">
        <v>0</v>
      </c>
      <c r="O31" s="170">
        <f>ROUND(E31*N31,2)</f>
        <v>0</v>
      </c>
      <c r="P31" s="170">
        <v>0</v>
      </c>
      <c r="Q31" s="170">
        <f>ROUND(E31*P31,2)</f>
        <v>0</v>
      </c>
      <c r="R31" s="172"/>
      <c r="S31" s="172" t="s">
        <v>137</v>
      </c>
      <c r="T31" s="173" t="s">
        <v>138</v>
      </c>
      <c r="U31" s="158">
        <v>0</v>
      </c>
      <c r="V31" s="158">
        <f>ROUND(E31*U31,2)</f>
        <v>0</v>
      </c>
      <c r="W31" s="158"/>
      <c r="X31" s="158" t="s">
        <v>173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213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0" t="s">
        <v>462</v>
      </c>
      <c r="D32" s="187"/>
      <c r="E32" s="188">
        <v>2.5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178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7">
        <v>13</v>
      </c>
      <c r="B33" s="168" t="s">
        <v>484</v>
      </c>
      <c r="C33" s="183" t="s">
        <v>485</v>
      </c>
      <c r="D33" s="169" t="s">
        <v>370</v>
      </c>
      <c r="E33" s="170">
        <v>1</v>
      </c>
      <c r="F33" s="171"/>
      <c r="G33" s="172">
        <f>ROUND(E33*F33,2)</f>
        <v>0</v>
      </c>
      <c r="H33" s="171">
        <v>0</v>
      </c>
      <c r="I33" s="172">
        <f>ROUND(E33*H33,2)</f>
        <v>0</v>
      </c>
      <c r="J33" s="171">
        <v>4500</v>
      </c>
      <c r="K33" s="172">
        <f>ROUND(E33*J33,2)</f>
        <v>4500</v>
      </c>
      <c r="L33" s="172">
        <v>21</v>
      </c>
      <c r="M33" s="172">
        <f>G33*(1+L33/100)</f>
        <v>0</v>
      </c>
      <c r="N33" s="170">
        <v>0</v>
      </c>
      <c r="O33" s="170">
        <f>ROUND(E33*N33,2)</f>
        <v>0</v>
      </c>
      <c r="P33" s="170">
        <v>0</v>
      </c>
      <c r="Q33" s="170">
        <f>ROUND(E33*P33,2)</f>
        <v>0</v>
      </c>
      <c r="R33" s="172"/>
      <c r="S33" s="172" t="s">
        <v>137</v>
      </c>
      <c r="T33" s="173" t="s">
        <v>138</v>
      </c>
      <c r="U33" s="158">
        <v>0</v>
      </c>
      <c r="V33" s="158">
        <f>ROUND(E33*U33,2)</f>
        <v>0</v>
      </c>
      <c r="W33" s="158"/>
      <c r="X33" s="158" t="s">
        <v>465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486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0" t="s">
        <v>73</v>
      </c>
      <c r="D34" s="187"/>
      <c r="E34" s="188">
        <v>1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178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0" t="s">
        <v>132</v>
      </c>
      <c r="B35" s="161" t="s">
        <v>80</v>
      </c>
      <c r="C35" s="181" t="s">
        <v>81</v>
      </c>
      <c r="D35" s="162"/>
      <c r="E35" s="163"/>
      <c r="F35" s="164"/>
      <c r="G35" s="164">
        <f>SUMIF(AG36:AG52,"&lt;&gt;NOR",G36:G52)</f>
        <v>0</v>
      </c>
      <c r="H35" s="164"/>
      <c r="I35" s="164">
        <f>SUM(I36:I52)</f>
        <v>27318.6</v>
      </c>
      <c r="J35" s="164"/>
      <c r="K35" s="164">
        <f>SUM(K36:K52)</f>
        <v>80893.53</v>
      </c>
      <c r="L35" s="164"/>
      <c r="M35" s="164">
        <f>SUM(M36:M52)</f>
        <v>0</v>
      </c>
      <c r="N35" s="163"/>
      <c r="O35" s="163">
        <f>SUM(O36:O52)</f>
        <v>0</v>
      </c>
      <c r="P35" s="163"/>
      <c r="Q35" s="163">
        <f>SUM(Q36:Q52)</f>
        <v>0</v>
      </c>
      <c r="R35" s="164"/>
      <c r="S35" s="164"/>
      <c r="T35" s="165"/>
      <c r="U35" s="159"/>
      <c r="V35" s="159">
        <f>SUM(V36:V52)</f>
        <v>0</v>
      </c>
      <c r="W35" s="159"/>
      <c r="X35" s="159"/>
      <c r="AG35" t="s">
        <v>133</v>
      </c>
    </row>
    <row r="36" spans="1:60" outlineLevel="1" x14ac:dyDescent="0.2">
      <c r="A36" s="167">
        <v>14</v>
      </c>
      <c r="B36" s="168" t="s">
        <v>487</v>
      </c>
      <c r="C36" s="183" t="s">
        <v>488</v>
      </c>
      <c r="D36" s="169" t="s">
        <v>456</v>
      </c>
      <c r="E36" s="170">
        <v>338</v>
      </c>
      <c r="F36" s="171"/>
      <c r="G36" s="172">
        <f>ROUND(E36*F36,2)</f>
        <v>0</v>
      </c>
      <c r="H36" s="171">
        <v>0</v>
      </c>
      <c r="I36" s="172">
        <f>ROUND(E36*H36,2)</f>
        <v>0</v>
      </c>
      <c r="J36" s="171">
        <v>94</v>
      </c>
      <c r="K36" s="172">
        <f>ROUND(E36*J36,2)</f>
        <v>31772</v>
      </c>
      <c r="L36" s="172">
        <v>21</v>
      </c>
      <c r="M36" s="172">
        <f>G36*(1+L36/100)</f>
        <v>0</v>
      </c>
      <c r="N36" s="170">
        <v>0</v>
      </c>
      <c r="O36" s="170">
        <f>ROUND(E36*N36,2)</f>
        <v>0</v>
      </c>
      <c r="P36" s="170">
        <v>0</v>
      </c>
      <c r="Q36" s="170">
        <f>ROUND(E36*P36,2)</f>
        <v>0</v>
      </c>
      <c r="R36" s="172"/>
      <c r="S36" s="172" t="s">
        <v>137</v>
      </c>
      <c r="T36" s="173" t="s">
        <v>138</v>
      </c>
      <c r="U36" s="158">
        <v>0</v>
      </c>
      <c r="V36" s="158">
        <f>ROUND(E36*U36,2)</f>
        <v>0</v>
      </c>
      <c r="W36" s="158"/>
      <c r="X36" s="158" t="s">
        <v>173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213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0" t="s">
        <v>489</v>
      </c>
      <c r="D37" s="187"/>
      <c r="E37" s="188">
        <v>338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178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7">
        <v>15</v>
      </c>
      <c r="B38" s="168" t="s">
        <v>460</v>
      </c>
      <c r="C38" s="183" t="s">
        <v>461</v>
      </c>
      <c r="D38" s="169" t="s">
        <v>171</v>
      </c>
      <c r="E38" s="170">
        <v>8.4499999999999993</v>
      </c>
      <c r="F38" s="171"/>
      <c r="G38" s="172">
        <f>ROUND(E38*F38,2)</f>
        <v>0</v>
      </c>
      <c r="H38" s="171">
        <v>1428</v>
      </c>
      <c r="I38" s="172">
        <f>ROUND(E38*H38,2)</f>
        <v>12066.6</v>
      </c>
      <c r="J38" s="171">
        <v>0</v>
      </c>
      <c r="K38" s="172">
        <f>ROUND(E38*J38,2)</f>
        <v>0</v>
      </c>
      <c r="L38" s="172">
        <v>21</v>
      </c>
      <c r="M38" s="172">
        <f>G38*(1+L38/100)</f>
        <v>0</v>
      </c>
      <c r="N38" s="170">
        <v>0</v>
      </c>
      <c r="O38" s="170">
        <f>ROUND(E38*N38,2)</f>
        <v>0</v>
      </c>
      <c r="P38" s="170">
        <v>0</v>
      </c>
      <c r="Q38" s="170">
        <f>ROUND(E38*P38,2)</f>
        <v>0</v>
      </c>
      <c r="R38" s="172"/>
      <c r="S38" s="172" t="s">
        <v>137</v>
      </c>
      <c r="T38" s="173" t="s">
        <v>138</v>
      </c>
      <c r="U38" s="158">
        <v>0</v>
      </c>
      <c r="V38" s="158">
        <f>ROUND(E38*U38,2)</f>
        <v>0</v>
      </c>
      <c r="W38" s="158"/>
      <c r="X38" s="158" t="s">
        <v>258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387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0" t="s">
        <v>490</v>
      </c>
      <c r="D39" s="187"/>
      <c r="E39" s="188">
        <v>8.4499999999999993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178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7">
        <v>16</v>
      </c>
      <c r="B40" s="168" t="s">
        <v>491</v>
      </c>
      <c r="C40" s="183" t="s">
        <v>492</v>
      </c>
      <c r="D40" s="169" t="s">
        <v>456</v>
      </c>
      <c r="E40" s="170">
        <v>338</v>
      </c>
      <c r="F40" s="171"/>
      <c r="G40" s="172">
        <f>ROUND(E40*F40,2)</f>
        <v>0</v>
      </c>
      <c r="H40" s="171">
        <v>0</v>
      </c>
      <c r="I40" s="172">
        <f>ROUND(E40*H40,2)</f>
        <v>0</v>
      </c>
      <c r="J40" s="171">
        <v>112</v>
      </c>
      <c r="K40" s="172">
        <f>ROUND(E40*J40,2)</f>
        <v>37856</v>
      </c>
      <c r="L40" s="172">
        <v>21</v>
      </c>
      <c r="M40" s="172">
        <f>G40*(1+L40/100)</f>
        <v>0</v>
      </c>
      <c r="N40" s="170">
        <v>0</v>
      </c>
      <c r="O40" s="170">
        <f>ROUND(E40*N40,2)</f>
        <v>0</v>
      </c>
      <c r="P40" s="170">
        <v>0</v>
      </c>
      <c r="Q40" s="170">
        <f>ROUND(E40*P40,2)</f>
        <v>0</v>
      </c>
      <c r="R40" s="172"/>
      <c r="S40" s="172" t="s">
        <v>137</v>
      </c>
      <c r="T40" s="173" t="s">
        <v>138</v>
      </c>
      <c r="U40" s="158">
        <v>0</v>
      </c>
      <c r="V40" s="158">
        <f>ROUND(E40*U40,2)</f>
        <v>0</v>
      </c>
      <c r="W40" s="158"/>
      <c r="X40" s="158" t="s">
        <v>173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213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0" t="s">
        <v>489</v>
      </c>
      <c r="D41" s="187"/>
      <c r="E41" s="188">
        <v>338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178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7">
        <v>17</v>
      </c>
      <c r="B42" s="168" t="s">
        <v>493</v>
      </c>
      <c r="C42" s="183" t="s">
        <v>494</v>
      </c>
      <c r="D42" s="169" t="s">
        <v>366</v>
      </c>
      <c r="E42" s="170">
        <v>2.1100000000000001E-2</v>
      </c>
      <c r="F42" s="171"/>
      <c r="G42" s="172">
        <f>ROUND(E42*F42,2)</f>
        <v>0</v>
      </c>
      <c r="H42" s="171">
        <v>0</v>
      </c>
      <c r="I42" s="172">
        <f>ROUND(E42*H42,2)</f>
        <v>0</v>
      </c>
      <c r="J42" s="171">
        <v>37680</v>
      </c>
      <c r="K42" s="172">
        <f>ROUND(E42*J42,2)</f>
        <v>795.05</v>
      </c>
      <c r="L42" s="172">
        <v>21</v>
      </c>
      <c r="M42" s="172">
        <f>G42*(1+L42/100)</f>
        <v>0</v>
      </c>
      <c r="N42" s="170">
        <v>0</v>
      </c>
      <c r="O42" s="170">
        <f>ROUND(E42*N42,2)</f>
        <v>0</v>
      </c>
      <c r="P42" s="170">
        <v>0</v>
      </c>
      <c r="Q42" s="170">
        <f>ROUND(E42*P42,2)</f>
        <v>0</v>
      </c>
      <c r="R42" s="172"/>
      <c r="S42" s="172" t="s">
        <v>137</v>
      </c>
      <c r="T42" s="173" t="s">
        <v>138</v>
      </c>
      <c r="U42" s="158">
        <v>0</v>
      </c>
      <c r="V42" s="158">
        <f>ROUND(E42*U42,2)</f>
        <v>0</v>
      </c>
      <c r="W42" s="158"/>
      <c r="X42" s="158" t="s">
        <v>173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213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0" t="s">
        <v>495</v>
      </c>
      <c r="D43" s="187"/>
      <c r="E43" s="188">
        <v>2.1100000000000001E-2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178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7">
        <v>18</v>
      </c>
      <c r="B44" s="168" t="s">
        <v>496</v>
      </c>
      <c r="C44" s="183" t="s">
        <v>497</v>
      </c>
      <c r="D44" s="169" t="s">
        <v>171</v>
      </c>
      <c r="E44" s="170">
        <v>9.2249999999999996</v>
      </c>
      <c r="F44" s="171"/>
      <c r="G44" s="172">
        <f>ROUND(E44*F44,2)</f>
        <v>0</v>
      </c>
      <c r="H44" s="171">
        <v>0</v>
      </c>
      <c r="I44" s="172">
        <f>ROUND(E44*H44,2)</f>
        <v>0</v>
      </c>
      <c r="J44" s="171">
        <v>413</v>
      </c>
      <c r="K44" s="172">
        <f>ROUND(E44*J44,2)</f>
        <v>3809.93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/>
      <c r="S44" s="172" t="s">
        <v>137</v>
      </c>
      <c r="T44" s="173" t="s">
        <v>138</v>
      </c>
      <c r="U44" s="158">
        <v>0</v>
      </c>
      <c r="V44" s="158">
        <f>ROUND(E44*U44,2)</f>
        <v>0</v>
      </c>
      <c r="W44" s="158"/>
      <c r="X44" s="158" t="s">
        <v>173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213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0" t="s">
        <v>498</v>
      </c>
      <c r="D45" s="187"/>
      <c r="E45" s="188">
        <v>9.2249999999999996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178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4">
        <v>19</v>
      </c>
      <c r="B46" s="175" t="s">
        <v>478</v>
      </c>
      <c r="C46" s="182" t="s">
        <v>499</v>
      </c>
      <c r="D46" s="176" t="s">
        <v>188</v>
      </c>
      <c r="E46" s="177">
        <v>123</v>
      </c>
      <c r="F46" s="178"/>
      <c r="G46" s="179">
        <f>ROUND(E46*F46,2)</f>
        <v>0</v>
      </c>
      <c r="H46" s="178">
        <v>49</v>
      </c>
      <c r="I46" s="179">
        <f>ROUND(E46*H46,2)</f>
        <v>6027</v>
      </c>
      <c r="J46" s="178">
        <v>0</v>
      </c>
      <c r="K46" s="179">
        <f>ROUND(E46*J46,2)</f>
        <v>0</v>
      </c>
      <c r="L46" s="179">
        <v>21</v>
      </c>
      <c r="M46" s="179">
        <f>G46*(1+L46/100)</f>
        <v>0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9"/>
      <c r="S46" s="179" t="s">
        <v>137</v>
      </c>
      <c r="T46" s="180" t="s">
        <v>138</v>
      </c>
      <c r="U46" s="158">
        <v>0</v>
      </c>
      <c r="V46" s="158">
        <f>ROUND(E46*U46,2)</f>
        <v>0</v>
      </c>
      <c r="W46" s="158"/>
      <c r="X46" s="158" t="s">
        <v>465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466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7">
        <v>20</v>
      </c>
      <c r="B47" s="168" t="s">
        <v>460</v>
      </c>
      <c r="C47" s="183" t="s">
        <v>500</v>
      </c>
      <c r="D47" s="169" t="s">
        <v>171</v>
      </c>
      <c r="E47" s="170">
        <v>6.15</v>
      </c>
      <c r="F47" s="171"/>
      <c r="G47" s="172">
        <f>ROUND(E47*F47,2)</f>
        <v>0</v>
      </c>
      <c r="H47" s="171">
        <v>1500</v>
      </c>
      <c r="I47" s="172">
        <f>ROUND(E47*H47,2)</f>
        <v>9225</v>
      </c>
      <c r="J47" s="171">
        <v>0</v>
      </c>
      <c r="K47" s="172">
        <f>ROUND(E47*J47,2)</f>
        <v>0</v>
      </c>
      <c r="L47" s="172">
        <v>21</v>
      </c>
      <c r="M47" s="172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2"/>
      <c r="S47" s="172" t="s">
        <v>137</v>
      </c>
      <c r="T47" s="173" t="s">
        <v>138</v>
      </c>
      <c r="U47" s="158">
        <v>0</v>
      </c>
      <c r="V47" s="158">
        <f>ROUND(E47*U47,2)</f>
        <v>0</v>
      </c>
      <c r="W47" s="158"/>
      <c r="X47" s="158" t="s">
        <v>465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466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0" t="s">
        <v>501</v>
      </c>
      <c r="D48" s="187"/>
      <c r="E48" s="188">
        <v>6.15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178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7">
        <v>21</v>
      </c>
      <c r="B49" s="168" t="s">
        <v>482</v>
      </c>
      <c r="C49" s="183" t="s">
        <v>483</v>
      </c>
      <c r="D49" s="169" t="s">
        <v>171</v>
      </c>
      <c r="E49" s="170">
        <v>1.69</v>
      </c>
      <c r="F49" s="171"/>
      <c r="G49" s="172">
        <f>ROUND(E49*F49,2)</f>
        <v>0</v>
      </c>
      <c r="H49" s="171">
        <v>0</v>
      </c>
      <c r="I49" s="172">
        <f>ROUND(E49*H49,2)</f>
        <v>0</v>
      </c>
      <c r="J49" s="171">
        <v>95</v>
      </c>
      <c r="K49" s="172">
        <f>ROUND(E49*J49,2)</f>
        <v>160.55000000000001</v>
      </c>
      <c r="L49" s="172">
        <v>21</v>
      </c>
      <c r="M49" s="172">
        <f>G49*(1+L49/100)</f>
        <v>0</v>
      </c>
      <c r="N49" s="170">
        <v>0</v>
      </c>
      <c r="O49" s="170">
        <f>ROUND(E49*N49,2)</f>
        <v>0</v>
      </c>
      <c r="P49" s="170">
        <v>0</v>
      </c>
      <c r="Q49" s="170">
        <f>ROUND(E49*P49,2)</f>
        <v>0</v>
      </c>
      <c r="R49" s="172"/>
      <c r="S49" s="172" t="s">
        <v>137</v>
      </c>
      <c r="T49" s="173" t="s">
        <v>138</v>
      </c>
      <c r="U49" s="158">
        <v>0</v>
      </c>
      <c r="V49" s="158">
        <f>ROUND(E49*U49,2)</f>
        <v>0</v>
      </c>
      <c r="W49" s="158"/>
      <c r="X49" s="158" t="s">
        <v>173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213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0" t="s">
        <v>502</v>
      </c>
      <c r="D50" s="187"/>
      <c r="E50" s="188">
        <v>1.69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178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7">
        <v>22</v>
      </c>
      <c r="B51" s="168" t="s">
        <v>484</v>
      </c>
      <c r="C51" s="183" t="s">
        <v>485</v>
      </c>
      <c r="D51" s="169" t="s">
        <v>370</v>
      </c>
      <c r="E51" s="170">
        <v>1</v>
      </c>
      <c r="F51" s="171"/>
      <c r="G51" s="172">
        <f>ROUND(E51*F51,2)</f>
        <v>0</v>
      </c>
      <c r="H51" s="171">
        <v>0</v>
      </c>
      <c r="I51" s="172">
        <f>ROUND(E51*H51,2)</f>
        <v>0</v>
      </c>
      <c r="J51" s="171">
        <v>6500</v>
      </c>
      <c r="K51" s="172">
        <f>ROUND(E51*J51,2)</f>
        <v>6500</v>
      </c>
      <c r="L51" s="172">
        <v>21</v>
      </c>
      <c r="M51" s="172">
        <f>G51*(1+L51/100)</f>
        <v>0</v>
      </c>
      <c r="N51" s="170">
        <v>0</v>
      </c>
      <c r="O51" s="170">
        <f>ROUND(E51*N51,2)</f>
        <v>0</v>
      </c>
      <c r="P51" s="170">
        <v>0</v>
      </c>
      <c r="Q51" s="170">
        <f>ROUND(E51*P51,2)</f>
        <v>0</v>
      </c>
      <c r="R51" s="172"/>
      <c r="S51" s="172" t="s">
        <v>137</v>
      </c>
      <c r="T51" s="173" t="s">
        <v>138</v>
      </c>
      <c r="U51" s="158">
        <v>0</v>
      </c>
      <c r="V51" s="158">
        <f>ROUND(E51*U51,2)</f>
        <v>0</v>
      </c>
      <c r="W51" s="158"/>
      <c r="X51" s="158" t="s">
        <v>465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486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0" t="s">
        <v>73</v>
      </c>
      <c r="D52" s="187"/>
      <c r="E52" s="188">
        <v>1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178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0" t="s">
        <v>132</v>
      </c>
      <c r="B53" s="161" t="s">
        <v>82</v>
      </c>
      <c r="C53" s="181" t="s">
        <v>83</v>
      </c>
      <c r="D53" s="162"/>
      <c r="E53" s="163"/>
      <c r="F53" s="164"/>
      <c r="G53" s="164">
        <f>SUMIF(AG54:AG70,"&lt;&gt;NOR",G54:G70)</f>
        <v>0</v>
      </c>
      <c r="H53" s="164"/>
      <c r="I53" s="164">
        <f>SUM(I54:I70)</f>
        <v>60048</v>
      </c>
      <c r="J53" s="164"/>
      <c r="K53" s="164">
        <f>SUM(K54:K70)</f>
        <v>0</v>
      </c>
      <c r="L53" s="164"/>
      <c r="M53" s="164">
        <f>SUM(M54:M70)</f>
        <v>0</v>
      </c>
      <c r="N53" s="163"/>
      <c r="O53" s="163">
        <f>SUM(O54:O70)</f>
        <v>0</v>
      </c>
      <c r="P53" s="163"/>
      <c r="Q53" s="163">
        <f>SUM(Q54:Q70)</f>
        <v>0</v>
      </c>
      <c r="R53" s="164"/>
      <c r="S53" s="164"/>
      <c r="T53" s="165"/>
      <c r="U53" s="159"/>
      <c r="V53" s="159">
        <f>SUM(V54:V70)</f>
        <v>0</v>
      </c>
      <c r="W53" s="159"/>
      <c r="X53" s="159"/>
      <c r="AG53" t="s">
        <v>133</v>
      </c>
    </row>
    <row r="54" spans="1:60" outlineLevel="1" x14ac:dyDescent="0.2">
      <c r="A54" s="167">
        <v>23</v>
      </c>
      <c r="B54" s="168" t="s">
        <v>460</v>
      </c>
      <c r="C54" s="183" t="s">
        <v>503</v>
      </c>
      <c r="D54" s="169" t="s">
        <v>456</v>
      </c>
      <c r="E54" s="170">
        <v>1</v>
      </c>
      <c r="F54" s="171"/>
      <c r="G54" s="172">
        <f>ROUND(E54*F54,2)</f>
        <v>0</v>
      </c>
      <c r="H54" s="171">
        <v>3754</v>
      </c>
      <c r="I54" s="172">
        <f>ROUND(E54*H54,2)</f>
        <v>3754</v>
      </c>
      <c r="J54" s="171">
        <v>0</v>
      </c>
      <c r="K54" s="172">
        <f>ROUND(E54*J54,2)</f>
        <v>0</v>
      </c>
      <c r="L54" s="172">
        <v>21</v>
      </c>
      <c r="M54" s="172">
        <f>G54*(1+L54/100)</f>
        <v>0</v>
      </c>
      <c r="N54" s="170">
        <v>0</v>
      </c>
      <c r="O54" s="170">
        <f>ROUND(E54*N54,2)</f>
        <v>0</v>
      </c>
      <c r="P54" s="170">
        <v>0</v>
      </c>
      <c r="Q54" s="170">
        <f>ROUND(E54*P54,2)</f>
        <v>0</v>
      </c>
      <c r="R54" s="172"/>
      <c r="S54" s="172" t="s">
        <v>137</v>
      </c>
      <c r="T54" s="173" t="s">
        <v>138</v>
      </c>
      <c r="U54" s="158">
        <v>0</v>
      </c>
      <c r="V54" s="158">
        <f>ROUND(E54*U54,2)</f>
        <v>0</v>
      </c>
      <c r="W54" s="158"/>
      <c r="X54" s="158" t="s">
        <v>465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466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0" t="s">
        <v>504</v>
      </c>
      <c r="D55" s="187"/>
      <c r="E55" s="188">
        <v>1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178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7">
        <v>24</v>
      </c>
      <c r="B56" s="168" t="s">
        <v>460</v>
      </c>
      <c r="C56" s="183" t="s">
        <v>505</v>
      </c>
      <c r="D56" s="169" t="s">
        <v>456</v>
      </c>
      <c r="E56" s="170">
        <v>1</v>
      </c>
      <c r="F56" s="171"/>
      <c r="G56" s="172">
        <f>ROUND(E56*F56,2)</f>
        <v>0</v>
      </c>
      <c r="H56" s="171">
        <v>3780</v>
      </c>
      <c r="I56" s="172">
        <f>ROUND(E56*H56,2)</f>
        <v>3780</v>
      </c>
      <c r="J56" s="171">
        <v>0</v>
      </c>
      <c r="K56" s="172">
        <f>ROUND(E56*J56,2)</f>
        <v>0</v>
      </c>
      <c r="L56" s="172">
        <v>21</v>
      </c>
      <c r="M56" s="172">
        <f>G56*(1+L56/100)</f>
        <v>0</v>
      </c>
      <c r="N56" s="170">
        <v>0</v>
      </c>
      <c r="O56" s="170">
        <f>ROUND(E56*N56,2)</f>
        <v>0</v>
      </c>
      <c r="P56" s="170">
        <v>0</v>
      </c>
      <c r="Q56" s="170">
        <f>ROUND(E56*P56,2)</f>
        <v>0</v>
      </c>
      <c r="R56" s="172"/>
      <c r="S56" s="172" t="s">
        <v>137</v>
      </c>
      <c r="T56" s="173" t="s">
        <v>138</v>
      </c>
      <c r="U56" s="158">
        <v>0</v>
      </c>
      <c r="V56" s="158">
        <f>ROUND(E56*U56,2)</f>
        <v>0</v>
      </c>
      <c r="W56" s="158"/>
      <c r="X56" s="158" t="s">
        <v>465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466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0" t="s">
        <v>504</v>
      </c>
      <c r="D57" s="187"/>
      <c r="E57" s="188">
        <v>1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178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67">
        <v>25</v>
      </c>
      <c r="B58" s="168" t="s">
        <v>460</v>
      </c>
      <c r="C58" s="183" t="s">
        <v>506</v>
      </c>
      <c r="D58" s="169" t="s">
        <v>456</v>
      </c>
      <c r="E58" s="170">
        <v>3</v>
      </c>
      <c r="F58" s="171"/>
      <c r="G58" s="172">
        <f>ROUND(E58*F58,2)</f>
        <v>0</v>
      </c>
      <c r="H58" s="171">
        <v>5880</v>
      </c>
      <c r="I58" s="172">
        <f>ROUND(E58*H58,2)</f>
        <v>17640</v>
      </c>
      <c r="J58" s="171">
        <v>0</v>
      </c>
      <c r="K58" s="172">
        <f>ROUND(E58*J58,2)</f>
        <v>0</v>
      </c>
      <c r="L58" s="172">
        <v>21</v>
      </c>
      <c r="M58" s="172">
        <f>G58*(1+L58/100)</f>
        <v>0</v>
      </c>
      <c r="N58" s="170">
        <v>0</v>
      </c>
      <c r="O58" s="170">
        <f>ROUND(E58*N58,2)</f>
        <v>0</v>
      </c>
      <c r="P58" s="170">
        <v>0</v>
      </c>
      <c r="Q58" s="170">
        <f>ROUND(E58*P58,2)</f>
        <v>0</v>
      </c>
      <c r="R58" s="172"/>
      <c r="S58" s="172" t="s">
        <v>137</v>
      </c>
      <c r="T58" s="173" t="s">
        <v>138</v>
      </c>
      <c r="U58" s="158">
        <v>0</v>
      </c>
      <c r="V58" s="158">
        <f>ROUND(E58*U58,2)</f>
        <v>0</v>
      </c>
      <c r="W58" s="158"/>
      <c r="X58" s="158" t="s">
        <v>465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466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0" t="s">
        <v>507</v>
      </c>
      <c r="D59" s="187"/>
      <c r="E59" s="188">
        <v>3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178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7">
        <v>26</v>
      </c>
      <c r="B60" s="168" t="s">
        <v>460</v>
      </c>
      <c r="C60" s="183" t="s">
        <v>508</v>
      </c>
      <c r="D60" s="169" t="s">
        <v>456</v>
      </c>
      <c r="E60" s="170">
        <v>309</v>
      </c>
      <c r="F60" s="171"/>
      <c r="G60" s="172">
        <f>ROUND(E60*F60,2)</f>
        <v>0</v>
      </c>
      <c r="H60" s="171">
        <v>74</v>
      </c>
      <c r="I60" s="172">
        <f>ROUND(E60*H60,2)</f>
        <v>22866</v>
      </c>
      <c r="J60" s="171">
        <v>0</v>
      </c>
      <c r="K60" s="172">
        <f>ROUND(E60*J60,2)</f>
        <v>0</v>
      </c>
      <c r="L60" s="172">
        <v>21</v>
      </c>
      <c r="M60" s="172">
        <f>G60*(1+L60/100)</f>
        <v>0</v>
      </c>
      <c r="N60" s="170">
        <v>0</v>
      </c>
      <c r="O60" s="170">
        <f>ROUND(E60*N60,2)</f>
        <v>0</v>
      </c>
      <c r="P60" s="170">
        <v>0</v>
      </c>
      <c r="Q60" s="170">
        <f>ROUND(E60*P60,2)</f>
        <v>0</v>
      </c>
      <c r="R60" s="172"/>
      <c r="S60" s="172" t="s">
        <v>137</v>
      </c>
      <c r="T60" s="173" t="s">
        <v>138</v>
      </c>
      <c r="U60" s="158">
        <v>0</v>
      </c>
      <c r="V60" s="158">
        <f>ROUND(E60*U60,2)</f>
        <v>0</v>
      </c>
      <c r="W60" s="158"/>
      <c r="X60" s="158" t="s">
        <v>465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466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0" t="s">
        <v>509</v>
      </c>
      <c r="D61" s="187"/>
      <c r="E61" s="188">
        <v>309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178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7">
        <v>27</v>
      </c>
      <c r="B62" s="168" t="s">
        <v>460</v>
      </c>
      <c r="C62" s="183" t="s">
        <v>510</v>
      </c>
      <c r="D62" s="169" t="s">
        <v>456</v>
      </c>
      <c r="E62" s="170">
        <v>4</v>
      </c>
      <c r="F62" s="171"/>
      <c r="G62" s="172">
        <f>ROUND(E62*F62,2)</f>
        <v>0</v>
      </c>
      <c r="H62" s="171">
        <v>71</v>
      </c>
      <c r="I62" s="172">
        <f>ROUND(E62*H62,2)</f>
        <v>284</v>
      </c>
      <c r="J62" s="171">
        <v>0</v>
      </c>
      <c r="K62" s="172">
        <f>ROUND(E62*J62,2)</f>
        <v>0</v>
      </c>
      <c r="L62" s="172">
        <v>21</v>
      </c>
      <c r="M62" s="172">
        <f>G62*(1+L62/100)</f>
        <v>0</v>
      </c>
      <c r="N62" s="170">
        <v>0</v>
      </c>
      <c r="O62" s="170">
        <f>ROUND(E62*N62,2)</f>
        <v>0</v>
      </c>
      <c r="P62" s="170">
        <v>0</v>
      </c>
      <c r="Q62" s="170">
        <f>ROUND(E62*P62,2)</f>
        <v>0</v>
      </c>
      <c r="R62" s="172"/>
      <c r="S62" s="172" t="s">
        <v>137</v>
      </c>
      <c r="T62" s="173" t="s">
        <v>138</v>
      </c>
      <c r="U62" s="158">
        <v>0</v>
      </c>
      <c r="V62" s="158">
        <f>ROUND(E62*U62,2)</f>
        <v>0</v>
      </c>
      <c r="W62" s="158"/>
      <c r="X62" s="158" t="s">
        <v>465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466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0" t="s">
        <v>511</v>
      </c>
      <c r="D63" s="187"/>
      <c r="E63" s="188">
        <v>4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178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67">
        <v>28</v>
      </c>
      <c r="B64" s="168" t="s">
        <v>460</v>
      </c>
      <c r="C64" s="183" t="s">
        <v>512</v>
      </c>
      <c r="D64" s="169" t="s">
        <v>456</v>
      </c>
      <c r="E64" s="170">
        <v>6</v>
      </c>
      <c r="F64" s="171"/>
      <c r="G64" s="172">
        <f>ROUND(E64*F64,2)</f>
        <v>0</v>
      </c>
      <c r="H64" s="171">
        <v>84</v>
      </c>
      <c r="I64" s="172">
        <f>ROUND(E64*H64,2)</f>
        <v>504</v>
      </c>
      <c r="J64" s="171">
        <v>0</v>
      </c>
      <c r="K64" s="172">
        <f>ROUND(E64*J64,2)</f>
        <v>0</v>
      </c>
      <c r="L64" s="172">
        <v>21</v>
      </c>
      <c r="M64" s="172">
        <f>G64*(1+L64/100)</f>
        <v>0</v>
      </c>
      <c r="N64" s="170">
        <v>0</v>
      </c>
      <c r="O64" s="170">
        <f>ROUND(E64*N64,2)</f>
        <v>0</v>
      </c>
      <c r="P64" s="170">
        <v>0</v>
      </c>
      <c r="Q64" s="170">
        <f>ROUND(E64*P64,2)</f>
        <v>0</v>
      </c>
      <c r="R64" s="172"/>
      <c r="S64" s="172" t="s">
        <v>137</v>
      </c>
      <c r="T64" s="173" t="s">
        <v>138</v>
      </c>
      <c r="U64" s="158">
        <v>0</v>
      </c>
      <c r="V64" s="158">
        <f>ROUND(E64*U64,2)</f>
        <v>0</v>
      </c>
      <c r="W64" s="158"/>
      <c r="X64" s="158" t="s">
        <v>465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466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0" t="s">
        <v>513</v>
      </c>
      <c r="D65" s="187"/>
      <c r="E65" s="188">
        <v>6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178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7">
        <v>29</v>
      </c>
      <c r="B66" s="168" t="s">
        <v>460</v>
      </c>
      <c r="C66" s="183" t="s">
        <v>514</v>
      </c>
      <c r="D66" s="169" t="s">
        <v>456</v>
      </c>
      <c r="E66" s="170">
        <v>15</v>
      </c>
      <c r="F66" s="171"/>
      <c r="G66" s="172">
        <f>ROUND(E66*F66,2)</f>
        <v>0</v>
      </c>
      <c r="H66" s="171">
        <v>59</v>
      </c>
      <c r="I66" s="172">
        <f>ROUND(E66*H66,2)</f>
        <v>885</v>
      </c>
      <c r="J66" s="171">
        <v>0</v>
      </c>
      <c r="K66" s="172">
        <f>ROUND(E66*J66,2)</f>
        <v>0</v>
      </c>
      <c r="L66" s="172">
        <v>21</v>
      </c>
      <c r="M66" s="172">
        <f>G66*(1+L66/100)</f>
        <v>0</v>
      </c>
      <c r="N66" s="170">
        <v>0</v>
      </c>
      <c r="O66" s="170">
        <f>ROUND(E66*N66,2)</f>
        <v>0</v>
      </c>
      <c r="P66" s="170">
        <v>0</v>
      </c>
      <c r="Q66" s="170">
        <f>ROUND(E66*P66,2)</f>
        <v>0</v>
      </c>
      <c r="R66" s="172"/>
      <c r="S66" s="172" t="s">
        <v>137</v>
      </c>
      <c r="T66" s="173" t="s">
        <v>138</v>
      </c>
      <c r="U66" s="158">
        <v>0</v>
      </c>
      <c r="V66" s="158">
        <f>ROUND(E66*U66,2)</f>
        <v>0</v>
      </c>
      <c r="W66" s="158"/>
      <c r="X66" s="158" t="s">
        <v>465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466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0" t="s">
        <v>515</v>
      </c>
      <c r="D67" s="187"/>
      <c r="E67" s="188">
        <v>15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178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7">
        <v>30</v>
      </c>
      <c r="B68" s="168" t="s">
        <v>460</v>
      </c>
      <c r="C68" s="183" t="s">
        <v>516</v>
      </c>
      <c r="D68" s="169" t="s">
        <v>456</v>
      </c>
      <c r="E68" s="170">
        <v>4</v>
      </c>
      <c r="F68" s="171"/>
      <c r="G68" s="172">
        <f>ROUND(E68*F68,2)</f>
        <v>0</v>
      </c>
      <c r="H68" s="171">
        <v>450</v>
      </c>
      <c r="I68" s="172">
        <f>ROUND(E68*H68,2)</f>
        <v>1800</v>
      </c>
      <c r="J68" s="171">
        <v>0</v>
      </c>
      <c r="K68" s="172">
        <f>ROUND(E68*J68,2)</f>
        <v>0</v>
      </c>
      <c r="L68" s="172">
        <v>21</v>
      </c>
      <c r="M68" s="172">
        <f>G68*(1+L68/100)</f>
        <v>0</v>
      </c>
      <c r="N68" s="170">
        <v>0</v>
      </c>
      <c r="O68" s="170">
        <f>ROUND(E68*N68,2)</f>
        <v>0</v>
      </c>
      <c r="P68" s="170">
        <v>0</v>
      </c>
      <c r="Q68" s="170">
        <f>ROUND(E68*P68,2)</f>
        <v>0</v>
      </c>
      <c r="R68" s="172"/>
      <c r="S68" s="172" t="s">
        <v>137</v>
      </c>
      <c r="T68" s="173" t="s">
        <v>138</v>
      </c>
      <c r="U68" s="158">
        <v>0</v>
      </c>
      <c r="V68" s="158">
        <f>ROUND(E68*U68,2)</f>
        <v>0</v>
      </c>
      <c r="W68" s="158"/>
      <c r="X68" s="158" t="s">
        <v>465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466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0" t="s">
        <v>511</v>
      </c>
      <c r="D69" s="187"/>
      <c r="E69" s="188">
        <v>4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178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4">
        <v>31</v>
      </c>
      <c r="B70" s="175" t="s">
        <v>460</v>
      </c>
      <c r="C70" s="182" t="s">
        <v>517</v>
      </c>
      <c r="D70" s="176" t="s">
        <v>0</v>
      </c>
      <c r="E70" s="177">
        <v>5</v>
      </c>
      <c r="F70" s="178"/>
      <c r="G70" s="179">
        <f>ROUND(E70*F70,2)</f>
        <v>0</v>
      </c>
      <c r="H70" s="178">
        <v>1707</v>
      </c>
      <c r="I70" s="179">
        <f>ROUND(E70*H70,2)</f>
        <v>8535</v>
      </c>
      <c r="J70" s="178">
        <v>0</v>
      </c>
      <c r="K70" s="179">
        <f>ROUND(E70*J70,2)</f>
        <v>0</v>
      </c>
      <c r="L70" s="179">
        <v>21</v>
      </c>
      <c r="M70" s="179">
        <f>G70*(1+L70/100)</f>
        <v>0</v>
      </c>
      <c r="N70" s="177">
        <v>0</v>
      </c>
      <c r="O70" s="177">
        <f>ROUND(E70*N70,2)</f>
        <v>0</v>
      </c>
      <c r="P70" s="177">
        <v>0</v>
      </c>
      <c r="Q70" s="177">
        <f>ROUND(E70*P70,2)</f>
        <v>0</v>
      </c>
      <c r="R70" s="179"/>
      <c r="S70" s="179" t="s">
        <v>137</v>
      </c>
      <c r="T70" s="180" t="s">
        <v>138</v>
      </c>
      <c r="U70" s="158">
        <v>0</v>
      </c>
      <c r="V70" s="158">
        <f>ROUND(E70*U70,2)</f>
        <v>0</v>
      </c>
      <c r="W70" s="158"/>
      <c r="X70" s="158" t="s">
        <v>465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466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">
      <c r="A71" s="160" t="s">
        <v>132</v>
      </c>
      <c r="B71" s="161" t="s">
        <v>90</v>
      </c>
      <c r="C71" s="181" t="s">
        <v>91</v>
      </c>
      <c r="D71" s="162"/>
      <c r="E71" s="163"/>
      <c r="F71" s="164"/>
      <c r="G71" s="164">
        <f>SUMIF(AG72:AG83,"&lt;&gt;NOR",G72:G83)</f>
        <v>0</v>
      </c>
      <c r="H71" s="164"/>
      <c r="I71" s="164">
        <f>SUM(I72:I83)</f>
        <v>0</v>
      </c>
      <c r="J71" s="164"/>
      <c r="K71" s="164">
        <f>SUM(K72:K83)</f>
        <v>254653</v>
      </c>
      <c r="L71" s="164"/>
      <c r="M71" s="164">
        <f>SUM(M72:M83)</f>
        <v>0</v>
      </c>
      <c r="N71" s="163"/>
      <c r="O71" s="163">
        <f>SUM(O72:O83)</f>
        <v>0</v>
      </c>
      <c r="P71" s="163"/>
      <c r="Q71" s="163">
        <f>SUM(Q72:Q83)</f>
        <v>0</v>
      </c>
      <c r="R71" s="164"/>
      <c r="S71" s="164"/>
      <c r="T71" s="165"/>
      <c r="U71" s="159"/>
      <c r="V71" s="159">
        <f>SUM(V72:V83)</f>
        <v>0</v>
      </c>
      <c r="W71" s="159"/>
      <c r="X71" s="159"/>
      <c r="AG71" t="s">
        <v>133</v>
      </c>
    </row>
    <row r="72" spans="1:60" outlineLevel="1" x14ac:dyDescent="0.2">
      <c r="A72" s="167">
        <v>32</v>
      </c>
      <c r="B72" s="168" t="s">
        <v>518</v>
      </c>
      <c r="C72" s="183" t="s">
        <v>519</v>
      </c>
      <c r="D72" s="169" t="s">
        <v>456</v>
      </c>
      <c r="E72" s="170">
        <v>2</v>
      </c>
      <c r="F72" s="171"/>
      <c r="G72" s="172">
        <f>ROUND(E72*F72,2)</f>
        <v>0</v>
      </c>
      <c r="H72" s="171">
        <v>0</v>
      </c>
      <c r="I72" s="172">
        <f>ROUND(E72*H72,2)</f>
        <v>0</v>
      </c>
      <c r="J72" s="171">
        <v>32956</v>
      </c>
      <c r="K72" s="172">
        <f>ROUND(E72*J72,2)</f>
        <v>65912</v>
      </c>
      <c r="L72" s="172">
        <v>21</v>
      </c>
      <c r="M72" s="172">
        <f>G72*(1+L72/100)</f>
        <v>0</v>
      </c>
      <c r="N72" s="170">
        <v>0</v>
      </c>
      <c r="O72" s="170">
        <f>ROUND(E72*N72,2)</f>
        <v>0</v>
      </c>
      <c r="P72" s="170">
        <v>0</v>
      </c>
      <c r="Q72" s="170">
        <f>ROUND(E72*P72,2)</f>
        <v>0</v>
      </c>
      <c r="R72" s="172"/>
      <c r="S72" s="172" t="s">
        <v>137</v>
      </c>
      <c r="T72" s="173" t="s">
        <v>138</v>
      </c>
      <c r="U72" s="158">
        <v>0</v>
      </c>
      <c r="V72" s="158">
        <f>ROUND(E72*U72,2)</f>
        <v>0</v>
      </c>
      <c r="W72" s="158"/>
      <c r="X72" s="158" t="s">
        <v>173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174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0" t="s">
        <v>520</v>
      </c>
      <c r="D73" s="187"/>
      <c r="E73" s="188">
        <v>2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178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67">
        <v>33</v>
      </c>
      <c r="B74" s="168" t="s">
        <v>521</v>
      </c>
      <c r="C74" s="183" t="s">
        <v>522</v>
      </c>
      <c r="D74" s="169" t="s">
        <v>456</v>
      </c>
      <c r="E74" s="170">
        <v>2</v>
      </c>
      <c r="F74" s="171"/>
      <c r="G74" s="172">
        <f>ROUND(E74*F74,2)</f>
        <v>0</v>
      </c>
      <c r="H74" s="171">
        <v>0</v>
      </c>
      <c r="I74" s="172">
        <f>ROUND(E74*H74,2)</f>
        <v>0</v>
      </c>
      <c r="J74" s="171">
        <v>22054</v>
      </c>
      <c r="K74" s="172">
        <f>ROUND(E74*J74,2)</f>
        <v>44108</v>
      </c>
      <c r="L74" s="172">
        <v>21</v>
      </c>
      <c r="M74" s="172">
        <f>G74*(1+L74/100)</f>
        <v>0</v>
      </c>
      <c r="N74" s="170">
        <v>0</v>
      </c>
      <c r="O74" s="170">
        <f>ROUND(E74*N74,2)</f>
        <v>0</v>
      </c>
      <c r="P74" s="170">
        <v>0</v>
      </c>
      <c r="Q74" s="170">
        <f>ROUND(E74*P74,2)</f>
        <v>0</v>
      </c>
      <c r="R74" s="172"/>
      <c r="S74" s="172" t="s">
        <v>137</v>
      </c>
      <c r="T74" s="173" t="s">
        <v>138</v>
      </c>
      <c r="U74" s="158">
        <v>0</v>
      </c>
      <c r="V74" s="158">
        <f>ROUND(E74*U74,2)</f>
        <v>0</v>
      </c>
      <c r="W74" s="158"/>
      <c r="X74" s="158" t="s">
        <v>173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174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0" t="s">
        <v>520</v>
      </c>
      <c r="D75" s="187"/>
      <c r="E75" s="188">
        <v>2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178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67">
        <v>34</v>
      </c>
      <c r="B76" s="168" t="s">
        <v>523</v>
      </c>
      <c r="C76" s="183" t="s">
        <v>524</v>
      </c>
      <c r="D76" s="169" t="s">
        <v>456</v>
      </c>
      <c r="E76" s="170">
        <v>3</v>
      </c>
      <c r="F76" s="171"/>
      <c r="G76" s="172">
        <f>ROUND(E76*F76,2)</f>
        <v>0</v>
      </c>
      <c r="H76" s="171">
        <v>0</v>
      </c>
      <c r="I76" s="172">
        <f>ROUND(E76*H76,2)</f>
        <v>0</v>
      </c>
      <c r="J76" s="171">
        <v>13790</v>
      </c>
      <c r="K76" s="172">
        <f>ROUND(E76*J76,2)</f>
        <v>41370</v>
      </c>
      <c r="L76" s="172">
        <v>21</v>
      </c>
      <c r="M76" s="172">
        <f>G76*(1+L76/100)</f>
        <v>0</v>
      </c>
      <c r="N76" s="170">
        <v>0</v>
      </c>
      <c r="O76" s="170">
        <f>ROUND(E76*N76,2)</f>
        <v>0</v>
      </c>
      <c r="P76" s="170">
        <v>0</v>
      </c>
      <c r="Q76" s="170">
        <f>ROUND(E76*P76,2)</f>
        <v>0</v>
      </c>
      <c r="R76" s="172"/>
      <c r="S76" s="172" t="s">
        <v>137</v>
      </c>
      <c r="T76" s="173" t="s">
        <v>138</v>
      </c>
      <c r="U76" s="158">
        <v>0</v>
      </c>
      <c r="V76" s="158">
        <f>ROUND(E76*U76,2)</f>
        <v>0</v>
      </c>
      <c r="W76" s="158"/>
      <c r="X76" s="158" t="s">
        <v>173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174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0" t="s">
        <v>507</v>
      </c>
      <c r="D77" s="187"/>
      <c r="E77" s="188">
        <v>3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178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7">
        <v>35</v>
      </c>
      <c r="B78" s="168" t="s">
        <v>525</v>
      </c>
      <c r="C78" s="183" t="s">
        <v>526</v>
      </c>
      <c r="D78" s="169" t="s">
        <v>456</v>
      </c>
      <c r="E78" s="170">
        <v>1</v>
      </c>
      <c r="F78" s="171"/>
      <c r="G78" s="172">
        <f>ROUND(E78*F78,2)</f>
        <v>0</v>
      </c>
      <c r="H78" s="171">
        <v>0</v>
      </c>
      <c r="I78" s="172">
        <f>ROUND(E78*H78,2)</f>
        <v>0</v>
      </c>
      <c r="J78" s="171">
        <v>74480</v>
      </c>
      <c r="K78" s="172">
        <f>ROUND(E78*J78,2)</f>
        <v>74480</v>
      </c>
      <c r="L78" s="172">
        <v>21</v>
      </c>
      <c r="M78" s="172">
        <f>G78*(1+L78/100)</f>
        <v>0</v>
      </c>
      <c r="N78" s="170">
        <v>0</v>
      </c>
      <c r="O78" s="170">
        <f>ROUND(E78*N78,2)</f>
        <v>0</v>
      </c>
      <c r="P78" s="170">
        <v>0</v>
      </c>
      <c r="Q78" s="170">
        <f>ROUND(E78*P78,2)</f>
        <v>0</v>
      </c>
      <c r="R78" s="172"/>
      <c r="S78" s="172" t="s">
        <v>137</v>
      </c>
      <c r="T78" s="173" t="s">
        <v>138</v>
      </c>
      <c r="U78" s="158">
        <v>0</v>
      </c>
      <c r="V78" s="158">
        <f>ROUND(E78*U78,2)</f>
        <v>0</v>
      </c>
      <c r="W78" s="158"/>
      <c r="X78" s="158" t="s">
        <v>173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174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0" t="s">
        <v>504</v>
      </c>
      <c r="D79" s="187"/>
      <c r="E79" s="188">
        <v>1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178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7">
        <v>36</v>
      </c>
      <c r="B80" s="168" t="s">
        <v>527</v>
      </c>
      <c r="C80" s="183" t="s">
        <v>528</v>
      </c>
      <c r="D80" s="169" t="s">
        <v>456</v>
      </c>
      <c r="E80" s="170">
        <v>1</v>
      </c>
      <c r="F80" s="171"/>
      <c r="G80" s="172">
        <f>ROUND(E80*F80,2)</f>
        <v>0</v>
      </c>
      <c r="H80" s="171">
        <v>0</v>
      </c>
      <c r="I80" s="172">
        <f>ROUND(E80*H80,2)</f>
        <v>0</v>
      </c>
      <c r="J80" s="171">
        <v>7033</v>
      </c>
      <c r="K80" s="172">
        <f>ROUND(E80*J80,2)</f>
        <v>7033</v>
      </c>
      <c r="L80" s="172">
        <v>21</v>
      </c>
      <c r="M80" s="172">
        <f>G80*(1+L80/100)</f>
        <v>0</v>
      </c>
      <c r="N80" s="170">
        <v>0</v>
      </c>
      <c r="O80" s="170">
        <f>ROUND(E80*N80,2)</f>
        <v>0</v>
      </c>
      <c r="P80" s="170">
        <v>0</v>
      </c>
      <c r="Q80" s="170">
        <f>ROUND(E80*P80,2)</f>
        <v>0</v>
      </c>
      <c r="R80" s="172"/>
      <c r="S80" s="172" t="s">
        <v>137</v>
      </c>
      <c r="T80" s="173" t="s">
        <v>138</v>
      </c>
      <c r="U80" s="158">
        <v>0</v>
      </c>
      <c r="V80" s="158">
        <f>ROUND(E80*U80,2)</f>
        <v>0</v>
      </c>
      <c r="W80" s="158"/>
      <c r="X80" s="158" t="s">
        <v>173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174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0" t="s">
        <v>504</v>
      </c>
      <c r="D81" s="187"/>
      <c r="E81" s="188">
        <v>1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178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7">
        <v>37</v>
      </c>
      <c r="B82" s="168" t="s">
        <v>529</v>
      </c>
      <c r="C82" s="183" t="s">
        <v>530</v>
      </c>
      <c r="D82" s="169" t="s">
        <v>456</v>
      </c>
      <c r="E82" s="170">
        <v>1</v>
      </c>
      <c r="F82" s="171"/>
      <c r="G82" s="172">
        <f>ROUND(E82*F82,2)</f>
        <v>0</v>
      </c>
      <c r="H82" s="171">
        <v>0</v>
      </c>
      <c r="I82" s="172">
        <f>ROUND(E82*H82,2)</f>
        <v>0</v>
      </c>
      <c r="J82" s="171">
        <v>21750</v>
      </c>
      <c r="K82" s="172">
        <f>ROUND(E82*J82,2)</f>
        <v>21750</v>
      </c>
      <c r="L82" s="172">
        <v>21</v>
      </c>
      <c r="M82" s="172">
        <f>G82*(1+L82/100)</f>
        <v>0</v>
      </c>
      <c r="N82" s="170">
        <v>0</v>
      </c>
      <c r="O82" s="170">
        <f>ROUND(E82*N82,2)</f>
        <v>0</v>
      </c>
      <c r="P82" s="170">
        <v>0</v>
      </c>
      <c r="Q82" s="170">
        <f>ROUND(E82*P82,2)</f>
        <v>0</v>
      </c>
      <c r="R82" s="172"/>
      <c r="S82" s="172" t="s">
        <v>137</v>
      </c>
      <c r="T82" s="173" t="s">
        <v>138</v>
      </c>
      <c r="U82" s="158">
        <v>0</v>
      </c>
      <c r="V82" s="158">
        <f>ROUND(E82*U82,2)</f>
        <v>0</v>
      </c>
      <c r="W82" s="158"/>
      <c r="X82" s="158" t="s">
        <v>173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174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0" t="s">
        <v>504</v>
      </c>
      <c r="D83" s="187"/>
      <c r="E83" s="188">
        <v>1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178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">
      <c r="A84" s="3"/>
      <c r="B84" s="4"/>
      <c r="C84" s="184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119</v>
      </c>
    </row>
    <row r="85" spans="1:60" x14ac:dyDescent="0.2">
      <c r="A85" s="151"/>
      <c r="B85" s="152" t="s">
        <v>29</v>
      </c>
      <c r="C85" s="185"/>
      <c r="D85" s="153"/>
      <c r="E85" s="154"/>
      <c r="F85" s="154"/>
      <c r="G85" s="166">
        <f>G8+G35+G53+G71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166</v>
      </c>
    </row>
    <row r="86" spans="1:60" x14ac:dyDescent="0.2">
      <c r="C86" s="186"/>
      <c r="D86" s="10"/>
      <c r="AG86" t="s">
        <v>167</v>
      </c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WfX6chgzmjbPH7RWRTThdtM/cXrigEOjZEWY4P6VL8QfG6wePrvVXxicVZ56bHY3GeQrenU0yiz+iYdaoYVZg==" saltValue="sdqaeL0fok+93b0/RTVGR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scale="68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OVN01 00 Naklady</vt:lpstr>
      <vt:lpstr>SO01 001 Pol</vt:lpstr>
      <vt:lpstr>SO01 002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'OVN01 00 Naklady'!Názvy_tisku</vt:lpstr>
      <vt:lpstr>'SO01 001 Pol'!Názvy_tisku</vt:lpstr>
      <vt:lpstr>'SO01 002 Pol'!Názvy_tisku</vt:lpstr>
      <vt:lpstr>oadresa</vt:lpstr>
      <vt:lpstr>Stavba!Objednatel</vt:lpstr>
      <vt:lpstr>Stavba!Objekt</vt:lpstr>
      <vt:lpstr>'OVN01 00 Naklady'!Oblast_tisku</vt:lpstr>
      <vt:lpstr>'SO01 001 Pol'!Oblast_tisku</vt:lpstr>
      <vt:lpstr>'SO01 002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Ondřej Hošek</cp:lastModifiedBy>
  <cp:lastPrinted>2023-02-02T07:15:55Z</cp:lastPrinted>
  <dcterms:created xsi:type="dcterms:W3CDTF">2009-04-08T07:15:50Z</dcterms:created>
  <dcterms:modified xsi:type="dcterms:W3CDTF">2023-02-02T07:15:57Z</dcterms:modified>
</cp:coreProperties>
</file>